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DOCUMENTOS MCAH\ESTE ES 2021\3 AHI INGENIERIA\0 OXI AHI\2023 CARTON COLOMBIA\2 EL AGRADO SALENTO\CONSTRUCTOR OXI SALENTO 2 EL AGRADO\"/>
    </mc:Choice>
  </mc:AlternateContent>
  <xr:revisionPtr revIDLastSave="0" documentId="13_ncr:1_{70C46700-C403-4616-8418-6DAA07D02161}" xr6:coauthVersionLast="47" xr6:coauthVersionMax="47" xr10:uidLastSave="{00000000-0000-0000-0000-000000000000}"/>
  <bookViews>
    <workbookView xWindow="-120" yWindow="-120" windowWidth="38640" windowHeight="15720" xr2:uid="{988BC756-490E-4722-B2DC-1ECA9AA3542C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1" l="1"/>
  <c r="H19" i="1"/>
  <c r="G59" i="1"/>
  <c r="F59" i="1"/>
  <c r="F58" i="1"/>
  <c r="F57" i="1"/>
  <c r="H57" i="1" s="1"/>
  <c r="F56" i="1"/>
  <c r="F55" i="1"/>
  <c r="G51" i="1"/>
  <c r="F51" i="1"/>
  <c r="G50" i="1"/>
  <c r="F50" i="1"/>
  <c r="H50" i="1" s="1"/>
  <c r="G49" i="1"/>
  <c r="F49" i="1"/>
  <c r="G48" i="1"/>
  <c r="F48" i="1"/>
  <c r="F47" i="1"/>
  <c r="F46" i="1"/>
  <c r="H46" i="1" s="1"/>
  <c r="F45" i="1"/>
  <c r="F44" i="1"/>
  <c r="F43" i="1"/>
  <c r="F42" i="1"/>
  <c r="H42" i="1" s="1"/>
  <c r="F41" i="1"/>
  <c r="F40" i="1"/>
  <c r="F39" i="1"/>
  <c r="F38" i="1"/>
  <c r="F37" i="1"/>
  <c r="F36" i="1"/>
  <c r="F35" i="1"/>
  <c r="F34" i="1"/>
  <c r="H34" i="1" s="1"/>
  <c r="F33" i="1"/>
  <c r="F32" i="1"/>
  <c r="F31" i="1"/>
  <c r="F30" i="1"/>
  <c r="H30" i="1" s="1"/>
  <c r="H18" i="1"/>
  <c r="F13" i="1"/>
  <c r="H13" i="1" s="1"/>
  <c r="F12" i="1"/>
  <c r="F11" i="1"/>
  <c r="H51" i="1" l="1"/>
  <c r="H31" i="1"/>
  <c r="H47" i="1"/>
  <c r="H58" i="1"/>
  <c r="H32" i="1"/>
  <c r="H40" i="1"/>
  <c r="H48" i="1"/>
  <c r="H59" i="1"/>
  <c r="H56" i="1"/>
  <c r="H55" i="1"/>
  <c r="H17" i="1"/>
  <c r="I15" i="1" s="1"/>
  <c r="H64" i="1"/>
  <c r="H45" i="1"/>
  <c r="H11" i="1"/>
  <c r="H23" i="1"/>
  <c r="I53" i="1"/>
  <c r="H39" i="1"/>
  <c r="H33" i="1"/>
  <c r="H41" i="1"/>
  <c r="H49" i="1"/>
  <c r="H24" i="1"/>
  <c r="H35" i="1"/>
  <c r="H26" i="1"/>
  <c r="H36" i="1"/>
  <c r="H43" i="1"/>
  <c r="H63" i="1"/>
  <c r="H44" i="1"/>
  <c r="H37" i="1"/>
  <c r="H12" i="1"/>
  <c r="H38" i="1"/>
  <c r="I61" i="1" l="1"/>
  <c r="I9" i="1"/>
  <c r="I21" i="1"/>
  <c r="I28" i="1"/>
  <c r="I66" i="1" l="1"/>
  <c r="J9" i="1" s="1"/>
  <c r="J28" i="1" l="1"/>
  <c r="J15" i="1"/>
  <c r="I68" i="1"/>
  <c r="J61" i="1"/>
  <c r="J21" i="1"/>
  <c r="J53" i="1"/>
  <c r="I67" i="1"/>
  <c r="I69" i="1"/>
  <c r="I71" i="1" s="1"/>
  <c r="J66" i="1" l="1"/>
  <c r="I70" i="1"/>
  <c r="I72" i="1" s="1"/>
  <c r="I76" i="1" s="1"/>
</calcChain>
</file>

<file path=xl/sharedStrings.xml><?xml version="1.0" encoding="utf-8"?>
<sst xmlns="http://schemas.openxmlformats.org/spreadsheetml/2006/main" count="105" uniqueCount="76">
  <si>
    <t>PRESUPUESTO DE OBRA</t>
  </si>
  <si>
    <t>CONSTRUCCIÓN DE PUENTE VEHICULAR EN LA VEREDA EL AGRADO MUNICIPIO DE SALENTO.</t>
  </si>
  <si>
    <t>ÍTEM</t>
  </si>
  <si>
    <t>DESCRIPCIÓN</t>
  </si>
  <si>
    <t>UND.</t>
  </si>
  <si>
    <t>CANT.</t>
  </si>
  <si>
    <t>VR UNITARIO</t>
  </si>
  <si>
    <t>VR PARCIAL</t>
  </si>
  <si>
    <t>VR. CAPITULO</t>
  </si>
  <si>
    <t>% AFECTACION EN EL VALOR TOTAL</t>
  </si>
  <si>
    <t>m</t>
  </si>
  <si>
    <t>Un</t>
  </si>
  <si>
    <t>m2</t>
  </si>
  <si>
    <t>ha</t>
  </si>
  <si>
    <t>EXPLANACIONES</t>
  </si>
  <si>
    <t>DESMONTE Y LIMPIEZA EN ZONA NO BOSCOSA</t>
  </si>
  <si>
    <t>EXCAVACIÓN EN MATERIAL COMÚN  DE LA EXPLANACION Y CANALES</t>
  </si>
  <si>
    <t>m3</t>
  </si>
  <si>
    <t>REMOCIÓN DE DERRUMBES</t>
  </si>
  <si>
    <t>BASES,  SUBBASES Y AFIRMADOS</t>
  </si>
  <si>
    <t>SUB - BASE GRANULAR CLASE  A</t>
  </si>
  <si>
    <t>BASE GRANULAR CLASE  A</t>
  </si>
  <si>
    <t>PAVIMENTOS ASFALTICOS</t>
  </si>
  <si>
    <t>RIEGO  DE IMPRIMACIÓN CON EMULSIÓN ASFÁLTICA CRL‐57</t>
  </si>
  <si>
    <t>RIEGO  DE LIGA CON EMULSIÓN ASFÁLTICA CRR-60</t>
  </si>
  <si>
    <t>MEZCLA  DENSA  EN CALIENTE TIPO MDC‐19</t>
  </si>
  <si>
    <t>ESTRUCTURAS Y DRENAJES</t>
  </si>
  <si>
    <t>EXCAVACIONES VARIAS  EN MATERIAL COMÚN  EN SECO</t>
  </si>
  <si>
    <t>RELLENO PARA ESTRUCTURAS CON RECEBO</t>
  </si>
  <si>
    <t>PILOTE   DE  CONCRETO TREMIE fc=28 MPA  VACIADO  IN  SITU,  DE  DIÁMETRO  1,00  M</t>
  </si>
  <si>
    <t>DESCABECE DE PILOTES DE DIAMETRO EXTERIOR = 1.00 M</t>
  </si>
  <si>
    <t>ANCLAJES CON EPOXICO PERNOS Ø5/8"</t>
  </si>
  <si>
    <t>TIPO DE CONCRETO RESISTENCIA 28 MPA, MEZCLA EN SITU</t>
  </si>
  <si>
    <t>BARANDA DE CONCRETO RESISTENCIA 28 MPA, NO INCLUYE ACERO DE REFUERZO</t>
  </si>
  <si>
    <t xml:space="preserve"> BORDILLO EN CONCRETO VACIADO IN SITU; INCLUYE LA PREPARACION DE LA SUPERFICIE DE APOYO</t>
  </si>
  <si>
    <t>ACERO DE REFUERZO FY=4200 MPA</t>
  </si>
  <si>
    <t>kg</t>
  </si>
  <si>
    <t>APOYO ELASTOMÉRICO TIPO JUNTA AGFLEXJ 160 (2.00 m x 0.498 m)</t>
  </si>
  <si>
    <t>SELLO PARA JUNTAS DE PUENTES - CINTA PVC</t>
  </si>
  <si>
    <t>FABRICACIÓN DE LA ESTRUCTURA METALICA</t>
  </si>
  <si>
    <t>TRANSPORTE DE ESTRUCTURA METALICA</t>
  </si>
  <si>
    <t>MONTAJE Y PINTURA DE ESTRUCTURA METALICA</t>
  </si>
  <si>
    <t>DRENES TUBERIA PVC-S Ø 3"</t>
  </si>
  <si>
    <t>DRENES TUBERIA PVC-S Ø 4"</t>
  </si>
  <si>
    <t>DRENES TUBERIA PVC-S Ø3/4"</t>
  </si>
  <si>
    <t>FILTRO   FRANCÉS 0.50m x 0.50m (INCLUYE  GEOTEXTIL,  TUBERÍA  DE  DRENAJE  Y MATERIAL DRENANTE)</t>
  </si>
  <si>
    <t>GEODREN PLANAR</t>
  </si>
  <si>
    <t>MATERIAL GRANULAR DRENANTE</t>
  </si>
  <si>
    <t>CONCRETO DE NIVELACION SIKAGROUT 200</t>
  </si>
  <si>
    <t>dm3</t>
  </si>
  <si>
    <t>PRUEBA  DE CARGA  PUENTES</t>
  </si>
  <si>
    <t>und</t>
  </si>
  <si>
    <t>SEÑALIZACIÓN Y SEGURIDAD</t>
  </si>
  <si>
    <t>LÍNEA DE DEMARCACIÓN CON PINTURA EN FRÍO</t>
  </si>
  <si>
    <t>ml</t>
  </si>
  <si>
    <t>MARCA  VIAL CON PINTURA EN FRIO</t>
  </si>
  <si>
    <t>TACHA REFLECTIVA TIPO RETRORREFLECTIVA BIDIRECCIONAL AMARILLA Y/O BLANCA CON ADHESIVO EPÓXICO</t>
  </si>
  <si>
    <t>SEÑAL VERTICAL  DE  TRANSITO  TIPO  sr,  sp  y/o  si  DIIMENSIONES  60x60  cm   CON  LAMINA RETRORREFLECTIVA TIPO IV</t>
  </si>
  <si>
    <t>ESTOPEROLES</t>
  </si>
  <si>
    <t>TRANSPORTES</t>
  </si>
  <si>
    <t>TRANSPORTE DE  MATERIALES PROVENIENTES DE  LA  EXCAVACIÓN DE  LA  EXPLANACIÓN, CANALES Y PRÉSTAMOS PARA  DISTANCIAS MAYORES DE MIL METROS (1000  M), MEDIDO  A PARTIR  DE CIEN METROS (100 M)</t>
  </si>
  <si>
    <t>m3-km</t>
  </si>
  <si>
    <t>TRANSPORTE DE MATERIALES PROVENIENTES DE DERRUMBES, MEDIDO  A PARTIR  DE CIEN METROS (100 m)</t>
  </si>
  <si>
    <t>SUBTOTAL OBRAS COSTO DIRECTO</t>
  </si>
  <si>
    <t>ADMINISTRACION</t>
  </si>
  <si>
    <t>IMPREVISTO</t>
  </si>
  <si>
    <t>UTILIDAD</t>
  </si>
  <si>
    <t>TOTAL A.I.U</t>
  </si>
  <si>
    <t>VALOR  IVA  (OBRA)  (19% SOBRE   UTILIDAD OBRA )</t>
  </si>
  <si>
    <t>SUBTOTAL OBRAS  (INCLUYE AIU E IVA)</t>
  </si>
  <si>
    <t>PLAN DE MANEJO DE TRANSITO</t>
  </si>
  <si>
    <t>GESTIÓN PREDIAL (INC. AVALÚO, DAÑO EMERGENTE E INDEMNIZACIÓN)</t>
  </si>
  <si>
    <t>IMPLEMENTACION DEL COMPONENTE AMBIENTAL EN OBRA</t>
  </si>
  <si>
    <t>VALOR  TOTAL</t>
  </si>
  <si>
    <t>SUELO DE SUBRASANTE ESTABILIZADO CON CAL</t>
  </si>
  <si>
    <t>MEZCLA  DENSA  EN CALIENTE TIPO MDC‐25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</si>
</sst>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&quot;$&quot;\ #,##0.00"/>
    <numFmt numFmtId="165" formatCode="0.0"/>
  </numFmts>
  <fonts count="12" x14ac:knownFonts="1">
    <font>
      <sz val="11"/>
      <color theme="1"/>
      <name val="Arial"/>
      <family val="2"/>
    </font>
    <font>
      <sz val="11"/>
      <color rgb="FF000000"/>
      <name val="Calibri"/>
      <family val="2"/>
      <charset val="204"/>
    </font>
    <font>
      <b/>
      <sz val="10"/>
      <color rgb="FF000000"/>
      <name val="Aptos Narrow"/>
      <family val="2"/>
      <scheme val="minor"/>
    </font>
    <font>
      <sz val="10"/>
      <color rgb="FF000000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b/>
      <sz val="10"/>
      <name val="Aptos Narrow"/>
      <family val="2"/>
      <scheme val="minor"/>
    </font>
    <font>
      <sz val="1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b/>
      <sz val="2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</borders>
  <cellStyleXfs count="7">
    <xf numFmtId="0" fontId="0" fillId="0" borderId="0"/>
    <xf numFmtId="0" fontId="1" fillId="0" borderId="0"/>
    <xf numFmtId="0" fontId="4" fillId="0" borderId="0"/>
    <xf numFmtId="9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vertical="top" wrapText="1"/>
    </xf>
    <xf numFmtId="0" fontId="2" fillId="0" borderId="0" xfId="1" applyFont="1" applyAlignment="1">
      <alignment vertical="top" wrapText="1"/>
    </xf>
    <xf numFmtId="0" fontId="3" fillId="0" borderId="0" xfId="1" applyFont="1"/>
    <xf numFmtId="0" fontId="2" fillId="0" borderId="8" xfId="1" applyFont="1" applyBorder="1" applyAlignment="1">
      <alignment horizontal="center" vertical="top" wrapText="1"/>
    </xf>
    <xf numFmtId="0" fontId="2" fillId="0" borderId="8" xfId="1" applyFont="1" applyBorder="1" applyAlignment="1">
      <alignment vertical="top" wrapText="1"/>
    </xf>
    <xf numFmtId="164" fontId="8" fillId="2" borderId="9" xfId="1" applyNumberFormat="1" applyFont="1" applyFill="1" applyBorder="1" applyAlignment="1">
      <alignment horizontal="center" vertical="center"/>
    </xf>
    <xf numFmtId="164" fontId="8" fillId="2" borderId="9" xfId="1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165" fontId="8" fillId="2" borderId="9" xfId="1" applyNumberFormat="1" applyFont="1" applyFill="1" applyBorder="1" applyAlignment="1">
      <alignment horizontal="center" vertical="center"/>
    </xf>
    <xf numFmtId="0" fontId="8" fillId="2" borderId="10" xfId="1" applyFont="1" applyFill="1" applyBorder="1" applyAlignment="1">
      <alignment vertical="center" wrapText="1"/>
    </xf>
    <xf numFmtId="0" fontId="8" fillId="2" borderId="11" xfId="1" applyFont="1" applyFill="1" applyBorder="1" applyAlignment="1">
      <alignment horizontal="center" vertical="center"/>
    </xf>
    <xf numFmtId="4" fontId="8" fillId="2" borderId="11" xfId="1" applyNumberFormat="1" applyFont="1" applyFill="1" applyBorder="1" applyAlignment="1">
      <alignment vertical="center"/>
    </xf>
    <xf numFmtId="164" fontId="8" fillId="2" borderId="11" xfId="1" applyNumberFormat="1" applyFont="1" applyFill="1" applyBorder="1" applyAlignment="1">
      <alignment vertical="center"/>
    </xf>
    <xf numFmtId="10" fontId="8" fillId="2" borderId="9" xfId="3" applyNumberFormat="1" applyFont="1" applyFill="1" applyBorder="1" applyAlignment="1">
      <alignment horizontal="center" vertical="center"/>
    </xf>
    <xf numFmtId="0" fontId="3" fillId="0" borderId="0" xfId="1" applyFont="1" applyAlignment="1">
      <alignment vertical="center"/>
    </xf>
    <xf numFmtId="164" fontId="3" fillId="0" borderId="0" xfId="1" applyNumberFormat="1" applyFont="1" applyAlignment="1">
      <alignment vertical="center"/>
    </xf>
    <xf numFmtId="0" fontId="3" fillId="0" borderId="0" xfId="1" applyFont="1" applyAlignment="1">
      <alignment horizontal="center" vertical="center"/>
    </xf>
    <xf numFmtId="2" fontId="3" fillId="0" borderId="0" xfId="1" applyNumberFormat="1" applyFont="1" applyAlignment="1">
      <alignment vertical="center"/>
    </xf>
    <xf numFmtId="44" fontId="3" fillId="0" borderId="0" xfId="4" applyFont="1" applyFill="1" applyBorder="1" applyAlignment="1">
      <alignment horizontal="right" vertical="center"/>
    </xf>
    <xf numFmtId="0" fontId="3" fillId="0" borderId="0" xfId="1" applyFont="1" applyAlignment="1">
      <alignment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44" fontId="2" fillId="0" borderId="1" xfId="4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2" fillId="0" borderId="2" xfId="1" applyFont="1" applyBorder="1" applyAlignment="1">
      <alignment vertical="center"/>
    </xf>
    <xf numFmtId="0" fontId="3" fillId="0" borderId="0" xfId="1" applyFont="1" applyAlignment="1">
      <alignment horizontal="left" vertical="center"/>
    </xf>
    <xf numFmtId="4" fontId="3" fillId="0" borderId="0" xfId="1" applyNumberFormat="1" applyFont="1" applyAlignment="1">
      <alignment horizontal="right" vertical="center"/>
    </xf>
    <xf numFmtId="44" fontId="3" fillId="0" borderId="0" xfId="4" applyFont="1" applyFill="1" applyBorder="1" applyAlignment="1">
      <alignment horizontal="left" vertical="center"/>
    </xf>
    <xf numFmtId="44" fontId="2" fillId="0" borderId="1" xfId="1" applyNumberFormat="1" applyFont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2" fontId="3" fillId="0" borderId="0" xfId="1" applyNumberFormat="1" applyFont="1" applyAlignment="1">
      <alignment horizontal="center" vertical="center"/>
    </xf>
    <xf numFmtId="44" fontId="2" fillId="0" borderId="1" xfId="1" applyNumberFormat="1" applyFont="1" applyBorder="1" applyAlignment="1">
      <alignment vertical="center"/>
    </xf>
    <xf numFmtId="4" fontId="3" fillId="0" borderId="0" xfId="1" applyNumberFormat="1" applyFont="1" applyAlignment="1">
      <alignment vertical="center"/>
    </xf>
    <xf numFmtId="44" fontId="3" fillId="0" borderId="0" xfId="4" applyFont="1" applyBorder="1" applyAlignment="1">
      <alignment vertical="center"/>
    </xf>
    <xf numFmtId="44" fontId="3" fillId="0" borderId="0" xfId="1" applyNumberFormat="1" applyFont="1" applyAlignment="1">
      <alignment vertical="center"/>
    </xf>
    <xf numFmtId="44" fontId="3" fillId="0" borderId="0" xfId="4" applyFont="1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44" fontId="2" fillId="0" borderId="0" xfId="1" applyNumberFormat="1" applyFont="1" applyAlignment="1">
      <alignment vertical="center"/>
    </xf>
    <xf numFmtId="1" fontId="6" fillId="0" borderId="0" xfId="5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left" vertical="top"/>
    </xf>
    <xf numFmtId="0" fontId="2" fillId="0" borderId="0" xfId="1" applyFont="1" applyAlignment="1">
      <alignment vertical="top"/>
    </xf>
    <xf numFmtId="0" fontId="3" fillId="0" borderId="0" xfId="1" applyFont="1" applyAlignment="1">
      <alignment horizontal="center" vertical="center" wrapText="1"/>
    </xf>
    <xf numFmtId="44" fontId="3" fillId="0" borderId="0" xfId="4" applyFont="1" applyBorder="1" applyAlignment="1">
      <alignment vertical="center" wrapText="1"/>
    </xf>
    <xf numFmtId="0" fontId="2" fillId="4" borderId="0" xfId="1" applyFont="1" applyFill="1" applyAlignment="1">
      <alignment horizontal="right" vertical="center"/>
    </xf>
    <xf numFmtId="164" fontId="2" fillId="4" borderId="0" xfId="1" applyNumberFormat="1" applyFont="1" applyFill="1" applyAlignment="1">
      <alignment vertical="center"/>
    </xf>
    <xf numFmtId="9" fontId="2" fillId="4" borderId="0" xfId="6" applyFont="1" applyFill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10" fontId="3" fillId="0" borderId="0" xfId="6" applyNumberFormat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10" fontId="2" fillId="0" borderId="0" xfId="6" applyNumberFormat="1" applyFont="1" applyBorder="1" applyAlignment="1">
      <alignment horizontal="center" vertical="center"/>
    </xf>
    <xf numFmtId="44" fontId="2" fillId="0" borderId="0" xfId="4" applyFont="1" applyBorder="1" applyAlignment="1">
      <alignment vertical="center"/>
    </xf>
    <xf numFmtId="164" fontId="2" fillId="4" borderId="0" xfId="4" applyNumberFormat="1" applyFont="1" applyFill="1" applyBorder="1" applyAlignment="1">
      <alignment vertical="center"/>
    </xf>
    <xf numFmtId="0" fontId="7" fillId="0" borderId="0" xfId="1" applyFont="1" applyAlignment="1">
      <alignment horizontal="left" vertical="center" wrapText="1"/>
    </xf>
    <xf numFmtId="0" fontId="6" fillId="0" borderId="0" xfId="1" applyFont="1" applyAlignment="1">
      <alignment vertical="center"/>
    </xf>
    <xf numFmtId="44" fontId="7" fillId="0" borderId="0" xfId="4" applyFont="1" applyFill="1" applyBorder="1" applyAlignment="1">
      <alignment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 wrapText="1"/>
    </xf>
    <xf numFmtId="0" fontId="2" fillId="4" borderId="0" xfId="1" applyFont="1" applyFill="1" applyAlignment="1">
      <alignment horizontal="right" vertical="center" wrapText="1"/>
    </xf>
    <xf numFmtId="0" fontId="3" fillId="0" borderId="0" xfId="1" applyFont="1" applyAlignment="1">
      <alignment horizontal="center"/>
    </xf>
    <xf numFmtId="0" fontId="10" fillId="2" borderId="3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horizontal="center" vertical="center" wrapText="1"/>
    </xf>
    <xf numFmtId="0" fontId="11" fillId="3" borderId="3" xfId="2" applyFont="1" applyFill="1" applyBorder="1" applyAlignment="1">
      <alignment horizontal="center" vertical="center" wrapText="1"/>
    </xf>
    <xf numFmtId="0" fontId="11" fillId="3" borderId="0" xfId="2" applyFont="1" applyFill="1" applyBorder="1" applyAlignment="1">
      <alignment horizontal="center" vertical="center" wrapText="1"/>
    </xf>
    <xf numFmtId="0" fontId="11" fillId="3" borderId="4" xfId="2" applyFont="1" applyFill="1" applyBorder="1" applyAlignment="1">
      <alignment horizontal="center" vertical="center" wrapText="1"/>
    </xf>
    <xf numFmtId="0" fontId="11" fillId="3" borderId="5" xfId="2" applyFont="1" applyFill="1" applyBorder="1" applyAlignment="1">
      <alignment horizontal="center" vertical="center" wrapText="1"/>
    </xf>
    <xf numFmtId="0" fontId="11" fillId="3" borderId="7" xfId="2" applyFont="1" applyFill="1" applyBorder="1" applyAlignment="1">
      <alignment horizontal="center" vertical="center" wrapText="1"/>
    </xf>
    <xf numFmtId="0" fontId="11" fillId="3" borderId="6" xfId="2" applyFont="1" applyFill="1" applyBorder="1" applyAlignment="1">
      <alignment horizontal="center" vertical="center" wrapText="1"/>
    </xf>
  </cellXfs>
  <cellStyles count="7">
    <cellStyle name="Hipervínculo 3" xfId="5" xr:uid="{6D886845-EF60-4467-A699-B3C0184CBBBB}"/>
    <cellStyle name="Moneda 8" xfId="4" xr:uid="{0A4C9238-1F98-44F3-B580-52BD43199C34}"/>
    <cellStyle name="Normal" xfId="0" builtinId="0"/>
    <cellStyle name="Normal 11 2 2" xfId="2" xr:uid="{078BD417-7D2E-4493-8328-9C1A03971CB0}"/>
    <cellStyle name="Normal 13" xfId="1" xr:uid="{F1010A36-2EBF-4F3E-8BE9-F34DB09F486F}"/>
    <cellStyle name="Porcentaje 3 2" xfId="3" xr:uid="{F4310BE0-A65B-41E5-9C2C-D68C6E8E2F34}"/>
    <cellStyle name="Porcentaje 7" xfId="6" xr:uid="{20559DD7-9675-4C6E-9FAF-C6EE341DBE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ia\AppData\Local\Temp\c3ed155b-efbb-4577-93f6-17e9c1380ba8_Proyecto_1026769.zip.ba8\PRES%20%20APU%20%20INN%20%20SAL%20Ed0.xlsx" TargetMode="External"/><Relationship Id="rId1" Type="http://schemas.openxmlformats.org/officeDocument/2006/relationships/externalLinkPath" Target="/Users/maria/AppData/Local/Temp/c3ed155b-efbb-4577-93f6-17e9c1380ba8_Proyecto_1026769.zip.ba8/PRES%20%20APU%20%20INN%20%20SAL%20Ed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NU"/>
      <sheetName val="CAPEX TOTAL"/>
      <sheetName val="PRESUPUESTO"/>
      <sheetName val="AIU"/>
      <sheetName val="GERENCIA"/>
      <sheetName val="F.M."/>
      <sheetName val="PMA"/>
      <sheetName val="PMT"/>
      <sheetName val="INTERVENTORIA"/>
      <sheetName val="INDICE MEMORIAS CANTIDADES"/>
      <sheetName val="1.01 TRABAJOS PRELIMINARES"/>
      <sheetName val="2. EXPLANACIONES"/>
      <sheetName val="3. AFIRMADOS_BASES_SUBBASES"/>
      <sheetName val="4. PAVIMENTOS ASFALTICOS"/>
      <sheetName val="5. ESTRUCTURAS Y DRENAJES"/>
      <sheetName val="6. SEÑALIZACION Y SEGURIDAD"/>
      <sheetName val="7. TRANSPORTES"/>
      <sheetName val="ÍNDICE"/>
      <sheetName val="MATERIALES"/>
      <sheetName val="EQUIPOS"/>
      <sheetName val="TRANSPORTE"/>
      <sheetName val="MANO DE OBRA"/>
      <sheetName val="GEOSINT."/>
      <sheetName val="200.2.1"/>
      <sheetName val="210.2.2"/>
      <sheetName val="211.1"/>
      <sheetName val="220.1"/>
      <sheetName val="221.1"/>
      <sheetName val="223.1"/>
      <sheetName val="236.1"/>
      <sheetName val="320.1.2"/>
      <sheetName val="330.1.1"/>
      <sheetName val="420.2"/>
      <sheetName val="421.1"/>
      <sheetName val="450.2P"/>
      <sheetName val="600.2.3"/>
      <sheetName val="610.2"/>
      <sheetName val="620.3"/>
      <sheetName val="621.1.1"/>
      <sheetName val="621.3"/>
      <sheetName val="621.4"/>
      <sheetName val="621.6"/>
      <sheetName val="621.8"/>
      <sheetName val="623.2"/>
      <sheetName val="630.1.3.2"/>
      <sheetName val="632.1.2"/>
      <sheetName val="640.1"/>
      <sheetName val="642.1"/>
      <sheetName val="642.2.1"/>
      <sheetName val="650.2"/>
      <sheetName val="650.3"/>
      <sheetName val="650.4"/>
      <sheetName val="672.3"/>
      <sheetName val="673.2"/>
      <sheetName val="700.1"/>
      <sheetName val="700.3"/>
      <sheetName val="701.1.2"/>
      <sheetName val="710.1.1"/>
      <sheetName val="900.2.3"/>
      <sheetName val="900.3.3"/>
      <sheetName val="1.01"/>
      <sheetName val="1.02"/>
      <sheetName val="1.03"/>
      <sheetName val="1.04"/>
      <sheetName val="1.05"/>
      <sheetName val="5.05"/>
      <sheetName val="5.15"/>
      <sheetName val="5.16"/>
      <sheetName val="5.17"/>
      <sheetName val="5.18"/>
      <sheetName val="5.19"/>
      <sheetName val="5.21"/>
      <sheetName val="6.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3">
          <cell r="O43">
            <v>0.1</v>
          </cell>
        </row>
        <row r="83">
          <cell r="O83">
            <v>706.5</v>
          </cell>
        </row>
        <row r="125">
          <cell r="O125">
            <v>7.1</v>
          </cell>
        </row>
      </sheetData>
      <sheetData sheetId="12"/>
      <sheetData sheetId="13"/>
      <sheetData sheetId="14">
        <row r="31">
          <cell r="O31">
            <v>1794.6</v>
          </cell>
        </row>
        <row r="196">
          <cell r="O196">
            <v>1396.7</v>
          </cell>
        </row>
        <row r="237">
          <cell r="O237">
            <v>178</v>
          </cell>
        </row>
        <row r="278">
          <cell r="O278">
            <v>0</v>
          </cell>
        </row>
        <row r="319">
          <cell r="O319">
            <v>64</v>
          </cell>
        </row>
        <row r="360">
          <cell r="O360">
            <v>323.8</v>
          </cell>
        </row>
        <row r="401">
          <cell r="O401">
            <v>90</v>
          </cell>
        </row>
        <row r="442">
          <cell r="O442">
            <v>40</v>
          </cell>
        </row>
        <row r="524">
          <cell r="O524">
            <v>59340</v>
          </cell>
        </row>
        <row r="565">
          <cell r="O565">
            <v>8</v>
          </cell>
        </row>
        <row r="606">
          <cell r="O606">
            <v>236.4</v>
          </cell>
        </row>
        <row r="684">
          <cell r="O684">
            <v>0</v>
          </cell>
        </row>
        <row r="721">
          <cell r="O721">
            <v>0</v>
          </cell>
        </row>
        <row r="758">
          <cell r="O758">
            <v>0</v>
          </cell>
        </row>
        <row r="799">
          <cell r="O799">
            <v>0</v>
          </cell>
        </row>
        <row r="840">
          <cell r="O840">
            <v>24</v>
          </cell>
        </row>
        <row r="881">
          <cell r="O881">
            <v>32</v>
          </cell>
        </row>
        <row r="922">
          <cell r="O922">
            <v>36</v>
          </cell>
        </row>
        <row r="963">
          <cell r="O963">
            <v>0</v>
          </cell>
        </row>
        <row r="1004">
          <cell r="O1004">
            <v>0</v>
          </cell>
        </row>
        <row r="1045">
          <cell r="O1045">
            <v>0</v>
          </cell>
        </row>
        <row r="1087">
          <cell r="O1087">
            <v>0</v>
          </cell>
        </row>
      </sheetData>
      <sheetData sheetId="15">
        <row r="40">
          <cell r="O40">
            <v>60</v>
          </cell>
        </row>
        <row r="77">
          <cell r="O77">
            <v>3.2</v>
          </cell>
        </row>
        <row r="117">
          <cell r="O117">
            <v>175</v>
          </cell>
        </row>
        <row r="157">
          <cell r="O157">
            <v>10</v>
          </cell>
        </row>
        <row r="198">
          <cell r="O198">
            <v>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100">
          <cell r="N100">
            <v>2871715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>
        <row r="100">
          <cell r="N100">
            <v>79830</v>
          </cell>
        </row>
      </sheetData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>
        <row r="100">
          <cell r="N100">
            <v>136530</v>
          </cell>
        </row>
      </sheetData>
      <sheetData sheetId="71">
        <row r="100">
          <cell r="N100">
            <v>32137</v>
          </cell>
        </row>
      </sheetData>
      <sheetData sheetId="72">
        <row r="100">
          <cell r="N100">
            <v>19602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78910-205D-4FC2-AB35-036AF0453DBF}">
  <dimension ref="A1:L76"/>
  <sheetViews>
    <sheetView tabSelected="1" workbookViewId="0">
      <selection activeCell="I83" sqref="I83"/>
    </sheetView>
  </sheetViews>
  <sheetFormatPr baseColWidth="10" defaultColWidth="24" defaultRowHeight="13.5" x14ac:dyDescent="0.25"/>
  <cols>
    <col min="1" max="1" width="3.25" style="4" customWidth="1"/>
    <col min="2" max="2" width="1.625" style="4" customWidth="1"/>
    <col min="3" max="3" width="11" style="61" customWidth="1"/>
    <col min="4" max="4" width="54.375" style="4" customWidth="1"/>
    <col min="5" max="5" width="8.25" style="4" customWidth="1"/>
    <col min="6" max="6" width="10.75" style="4" customWidth="1"/>
    <col min="7" max="7" width="15.75" style="4" customWidth="1"/>
    <col min="8" max="8" width="18.5" style="4" customWidth="1"/>
    <col min="9" max="10" width="18.875" style="4" customWidth="1"/>
    <col min="11" max="11" width="1.5" style="4" customWidth="1"/>
    <col min="12" max="16384" width="24" style="4"/>
  </cols>
  <sheetData>
    <row r="1" spans="1:12" ht="9" customHeight="1" x14ac:dyDescent="0.25">
      <c r="C1" s="1"/>
      <c r="D1" s="2"/>
      <c r="E1" s="2"/>
      <c r="F1" s="2"/>
      <c r="G1" s="2"/>
      <c r="H1" s="3"/>
    </row>
    <row r="2" spans="1:12" ht="21" customHeight="1" x14ac:dyDescent="0.25">
      <c r="C2" s="62" t="s">
        <v>0</v>
      </c>
      <c r="D2" s="63"/>
      <c r="E2" s="63"/>
      <c r="F2" s="63"/>
      <c r="G2" s="63"/>
      <c r="H2" s="63"/>
      <c r="I2" s="63"/>
      <c r="J2" s="63"/>
    </row>
    <row r="3" spans="1:12" ht="38.25" customHeight="1" x14ac:dyDescent="0.25">
      <c r="C3" s="64" t="s">
        <v>1</v>
      </c>
      <c r="D3" s="65"/>
      <c r="E3" s="65"/>
      <c r="F3" s="65"/>
      <c r="G3" s="65"/>
      <c r="H3" s="65"/>
      <c r="I3" s="65"/>
      <c r="J3" s="66"/>
    </row>
    <row r="4" spans="1:12" x14ac:dyDescent="0.25">
      <c r="C4" s="67"/>
      <c r="D4" s="68"/>
      <c r="E4" s="68"/>
      <c r="F4" s="68"/>
      <c r="G4" s="68"/>
      <c r="H4" s="68"/>
      <c r="I4" s="68"/>
      <c r="J4" s="69"/>
    </row>
    <row r="5" spans="1:12" ht="6.75" customHeight="1" thickBot="1" x14ac:dyDescent="0.3">
      <c r="C5" s="5"/>
      <c r="D5" s="6"/>
      <c r="E5" s="6"/>
      <c r="F5" s="3"/>
      <c r="G5" s="3"/>
      <c r="H5" s="3"/>
    </row>
    <row r="6" spans="1:12" ht="31.5" customHeight="1" thickBot="1" x14ac:dyDescent="0.3">
      <c r="C6" s="7" t="s">
        <v>2</v>
      </c>
      <c r="D6" s="7" t="s">
        <v>3</v>
      </c>
      <c r="E6" s="7" t="s">
        <v>4</v>
      </c>
      <c r="F6" s="7" t="s">
        <v>5</v>
      </c>
      <c r="G6" s="7" t="s">
        <v>6</v>
      </c>
      <c r="H6" s="7" t="s">
        <v>7</v>
      </c>
      <c r="I6" s="7" t="s">
        <v>8</v>
      </c>
      <c r="J6" s="8" t="s">
        <v>9</v>
      </c>
    </row>
    <row r="7" spans="1:12" ht="5.0999999999999996" customHeight="1" x14ac:dyDescent="0.25">
      <c r="C7" s="9"/>
      <c r="D7" s="9"/>
      <c r="E7" s="9"/>
      <c r="F7" s="9"/>
      <c r="G7" s="9"/>
      <c r="H7" s="9"/>
    </row>
    <row r="8" spans="1:12" s="16" customFormat="1" ht="5.0999999999999996" customHeight="1" thickBot="1" x14ac:dyDescent="0.25">
      <c r="C8" s="22"/>
      <c r="D8" s="23"/>
      <c r="E8" s="23"/>
      <c r="F8" s="23"/>
      <c r="G8" s="24"/>
      <c r="H8" s="25"/>
    </row>
    <row r="9" spans="1:12" s="16" customFormat="1" ht="20.100000000000001" customHeight="1" thickBot="1" x14ac:dyDescent="0.25">
      <c r="C9" s="10">
        <v>2</v>
      </c>
      <c r="D9" s="11" t="s">
        <v>14</v>
      </c>
      <c r="E9" s="12"/>
      <c r="F9" s="13"/>
      <c r="G9" s="14"/>
      <c r="H9" s="14"/>
      <c r="I9" s="7">
        <f>SUM(H10:H13)</f>
        <v>0</v>
      </c>
      <c r="J9" s="15" t="e">
        <f>+I9/$I$66</f>
        <v>#DIV/0!</v>
      </c>
      <c r="L9" s="17"/>
    </row>
    <row r="10" spans="1:12" ht="5.0999999999999996" customHeight="1" x14ac:dyDescent="0.25">
      <c r="C10" s="9"/>
      <c r="D10" s="9"/>
      <c r="E10" s="9"/>
      <c r="F10" s="9"/>
      <c r="G10" s="9"/>
      <c r="H10" s="9"/>
    </row>
    <row r="11" spans="1:12" s="16" customFormat="1" ht="15.95" customHeight="1" x14ac:dyDescent="0.2">
      <c r="C11" s="18">
        <v>2.0099999999999998</v>
      </c>
      <c r="D11" s="16" t="s">
        <v>15</v>
      </c>
      <c r="E11" s="18" t="s">
        <v>13</v>
      </c>
      <c r="F11" s="19">
        <f>+'[1]2. EXPLANACIONES'!O43</f>
        <v>0.1</v>
      </c>
      <c r="G11" s="20"/>
      <c r="H11" s="20">
        <f>+F11*G11</f>
        <v>0</v>
      </c>
    </row>
    <row r="12" spans="1:12" s="16" customFormat="1" ht="15.95" customHeight="1" x14ac:dyDescent="0.2">
      <c r="C12" s="18">
        <v>2.02</v>
      </c>
      <c r="D12" s="16" t="s">
        <v>16</v>
      </c>
      <c r="E12" s="18" t="s">
        <v>17</v>
      </c>
      <c r="F12" s="19">
        <f>+'[1]2. EXPLANACIONES'!O83</f>
        <v>706.5</v>
      </c>
      <c r="G12" s="20"/>
      <c r="H12" s="20">
        <f t="shared" ref="H12:H13" si="0">+F12*G12</f>
        <v>0</v>
      </c>
    </row>
    <row r="13" spans="1:12" s="16" customFormat="1" ht="15.95" customHeight="1" x14ac:dyDescent="0.2">
      <c r="C13" s="18">
        <v>2.0299999999999998</v>
      </c>
      <c r="D13" s="21" t="s">
        <v>18</v>
      </c>
      <c r="E13" s="18" t="s">
        <v>17</v>
      </c>
      <c r="F13" s="19">
        <f>+'[1]2. EXPLANACIONES'!O125</f>
        <v>7.1</v>
      </c>
      <c r="G13" s="20"/>
      <c r="H13" s="20">
        <f t="shared" si="0"/>
        <v>0</v>
      </c>
    </row>
    <row r="14" spans="1:12" s="16" customFormat="1" ht="5.0999999999999996" customHeight="1" thickBot="1" x14ac:dyDescent="0.25">
      <c r="C14" s="22"/>
      <c r="D14" s="23"/>
      <c r="E14" s="23"/>
      <c r="F14" s="23"/>
      <c r="G14" s="24"/>
      <c r="H14" s="25"/>
    </row>
    <row r="15" spans="1:12" s="16" customFormat="1" ht="20.100000000000001" customHeight="1" thickBot="1" x14ac:dyDescent="0.25">
      <c r="C15" s="10">
        <v>3</v>
      </c>
      <c r="D15" s="11" t="s">
        <v>19</v>
      </c>
      <c r="E15" s="12"/>
      <c r="F15" s="13"/>
      <c r="G15" s="14"/>
      <c r="H15" s="14"/>
      <c r="I15" s="7">
        <f>SUM(H16:H18)</f>
        <v>0</v>
      </c>
      <c r="J15" s="15" t="e">
        <f>+I15/$I$66</f>
        <v>#DIV/0!</v>
      </c>
      <c r="L15" s="17"/>
    </row>
    <row r="16" spans="1:12" s="28" customFormat="1" ht="5.0999999999999996" customHeight="1" x14ac:dyDescent="0.2">
      <c r="A16" s="16"/>
      <c r="B16" s="16"/>
      <c r="C16" s="26"/>
      <c r="D16" s="26"/>
      <c r="E16" s="27"/>
      <c r="F16" s="27"/>
      <c r="G16" s="27"/>
      <c r="H16" s="27"/>
    </row>
    <row r="17" spans="3:12" s="16" customFormat="1" ht="15.95" customHeight="1" x14ac:dyDescent="0.2">
      <c r="C17" s="18">
        <v>3.01</v>
      </c>
      <c r="D17" s="16" t="s">
        <v>20</v>
      </c>
      <c r="E17" s="18" t="s">
        <v>17</v>
      </c>
      <c r="F17" s="29">
        <v>99</v>
      </c>
      <c r="G17" s="30"/>
      <c r="H17" s="20">
        <f t="shared" ref="H17:H19" si="1">+F17*G17</f>
        <v>0</v>
      </c>
    </row>
    <row r="18" spans="3:12" s="16" customFormat="1" ht="15.95" customHeight="1" x14ac:dyDescent="0.2">
      <c r="C18" s="18">
        <v>3.02</v>
      </c>
      <c r="D18" s="16" t="s">
        <v>21</v>
      </c>
      <c r="E18" s="18" t="s">
        <v>17</v>
      </c>
      <c r="F18" s="29">
        <v>99</v>
      </c>
      <c r="G18" s="30"/>
      <c r="H18" s="20">
        <f t="shared" si="1"/>
        <v>0</v>
      </c>
    </row>
    <row r="19" spans="3:12" s="16" customFormat="1" ht="17.25" customHeight="1" x14ac:dyDescent="0.2">
      <c r="C19" s="18">
        <v>3.03</v>
      </c>
      <c r="D19" s="16" t="s">
        <v>74</v>
      </c>
      <c r="E19" s="18" t="s">
        <v>17</v>
      </c>
      <c r="F19" s="29">
        <v>30</v>
      </c>
      <c r="G19" s="30"/>
      <c r="H19" s="20">
        <f t="shared" si="1"/>
        <v>0</v>
      </c>
    </row>
    <row r="20" spans="3:12" s="16" customFormat="1" ht="5.0999999999999996" customHeight="1" thickBot="1" x14ac:dyDescent="0.25">
      <c r="C20" s="22"/>
      <c r="D20" s="23"/>
      <c r="E20" s="23"/>
      <c r="F20" s="23"/>
      <c r="G20" s="24"/>
      <c r="H20" s="31"/>
    </row>
    <row r="21" spans="3:12" s="16" customFormat="1" ht="20.100000000000001" customHeight="1" thickBot="1" x14ac:dyDescent="0.25">
      <c r="C21" s="10">
        <v>4</v>
      </c>
      <c r="D21" s="11" t="s">
        <v>22</v>
      </c>
      <c r="E21" s="12"/>
      <c r="F21" s="13"/>
      <c r="G21" s="14"/>
      <c r="H21" s="14"/>
      <c r="I21" s="7">
        <f>SUM(H22:H26)</f>
        <v>0</v>
      </c>
      <c r="J21" s="15" t="e">
        <f>+I21/$I$66</f>
        <v>#DIV/0!</v>
      </c>
      <c r="L21" s="17"/>
    </row>
    <row r="22" spans="3:12" s="16" customFormat="1" ht="5.0999999999999996" customHeight="1" x14ac:dyDescent="0.2">
      <c r="C22" s="26"/>
      <c r="D22" s="32"/>
      <c r="E22" s="27"/>
      <c r="F22" s="27"/>
      <c r="G22" s="27"/>
      <c r="H22" s="27"/>
    </row>
    <row r="23" spans="3:12" s="16" customFormat="1" ht="15.95" customHeight="1" x14ac:dyDescent="0.2">
      <c r="C23" s="18">
        <v>4.01</v>
      </c>
      <c r="D23" s="21" t="s">
        <v>23</v>
      </c>
      <c r="E23" s="18" t="s">
        <v>12</v>
      </c>
      <c r="F23" s="29">
        <v>140</v>
      </c>
      <c r="G23" s="20"/>
      <c r="H23" s="20">
        <f t="shared" ref="H23:H26" si="2">+F23*G23</f>
        <v>0</v>
      </c>
    </row>
    <row r="24" spans="3:12" s="16" customFormat="1" ht="15.95" customHeight="1" x14ac:dyDescent="0.2">
      <c r="C24" s="18">
        <v>4.0199999999999996</v>
      </c>
      <c r="D24" s="16" t="s">
        <v>24</v>
      </c>
      <c r="E24" s="18" t="s">
        <v>12</v>
      </c>
      <c r="F24" s="29">
        <v>140</v>
      </c>
      <c r="G24" s="20"/>
      <c r="H24" s="20">
        <f t="shared" si="2"/>
        <v>0</v>
      </c>
    </row>
    <row r="25" spans="3:12" s="16" customFormat="1" ht="15.95" customHeight="1" x14ac:dyDescent="0.2">
      <c r="C25" s="18">
        <v>4.03</v>
      </c>
      <c r="D25" s="16" t="s">
        <v>25</v>
      </c>
      <c r="E25" s="18" t="s">
        <v>17</v>
      </c>
      <c r="F25" s="29">
        <v>33</v>
      </c>
      <c r="G25" s="30"/>
      <c r="H25" s="20">
        <f t="shared" ref="H25" si="3">+F25*G25</f>
        <v>0</v>
      </c>
    </row>
    <row r="26" spans="3:12" s="16" customFormat="1" ht="15.95" customHeight="1" x14ac:dyDescent="0.2">
      <c r="C26" s="18">
        <v>4.04</v>
      </c>
      <c r="D26" s="16" t="s">
        <v>75</v>
      </c>
      <c r="E26" s="18" t="s">
        <v>17</v>
      </c>
      <c r="F26" s="29">
        <v>33</v>
      </c>
      <c r="G26" s="30"/>
      <c r="H26" s="20">
        <f t="shared" si="2"/>
        <v>0</v>
      </c>
    </row>
    <row r="27" spans="3:12" s="16" customFormat="1" ht="5.0999999999999996" customHeight="1" thickBot="1" x14ac:dyDescent="0.25">
      <c r="C27" s="22"/>
      <c r="D27" s="23"/>
      <c r="E27" s="23"/>
      <c r="F27" s="23"/>
      <c r="G27" s="24"/>
      <c r="H27" s="31"/>
    </row>
    <row r="28" spans="3:12" s="16" customFormat="1" ht="20.100000000000001" customHeight="1" thickBot="1" x14ac:dyDescent="0.25">
      <c r="C28" s="10">
        <v>5</v>
      </c>
      <c r="D28" s="11" t="s">
        <v>26</v>
      </c>
      <c r="E28" s="12"/>
      <c r="F28" s="13"/>
      <c r="G28" s="14"/>
      <c r="H28" s="14"/>
      <c r="I28" s="7">
        <f>SUM(H29:H51)</f>
        <v>0</v>
      </c>
      <c r="J28" s="15" t="e">
        <f>+I28/$I$66</f>
        <v>#DIV/0!</v>
      </c>
      <c r="L28" s="17"/>
    </row>
    <row r="29" spans="3:12" s="16" customFormat="1" ht="5.0999999999999996" customHeight="1" x14ac:dyDescent="0.2">
      <c r="C29" s="26"/>
      <c r="D29" s="26"/>
      <c r="E29" s="27"/>
      <c r="F29" s="27"/>
      <c r="G29" s="27"/>
      <c r="H29" s="27"/>
    </row>
    <row r="30" spans="3:12" s="16" customFormat="1" ht="15.95" customHeight="1" x14ac:dyDescent="0.2">
      <c r="C30" s="33">
        <v>5.01</v>
      </c>
      <c r="D30" s="21" t="s">
        <v>27</v>
      </c>
      <c r="E30" s="18" t="s">
        <v>17</v>
      </c>
      <c r="F30" s="29">
        <f>+'[1]5. ESTRUCTURAS Y DRENAJES'!O31</f>
        <v>1794.6</v>
      </c>
      <c r="G30" s="30"/>
      <c r="H30" s="20">
        <f>+F30*G30</f>
        <v>0</v>
      </c>
    </row>
    <row r="31" spans="3:12" s="16" customFormat="1" ht="15.95" customHeight="1" x14ac:dyDescent="0.2">
      <c r="C31" s="33">
        <v>5.0199999999999996</v>
      </c>
      <c r="D31" s="21" t="s">
        <v>28</v>
      </c>
      <c r="E31" s="18" t="s">
        <v>17</v>
      </c>
      <c r="F31" s="29">
        <f>+'[1]5. ESTRUCTURAS Y DRENAJES'!O196</f>
        <v>1396.7</v>
      </c>
      <c r="G31" s="30"/>
      <c r="H31" s="20">
        <f t="shared" ref="H31:H51" si="4">+F31*G31</f>
        <v>0</v>
      </c>
    </row>
    <row r="32" spans="3:12" s="16" customFormat="1" ht="15.95" customHeight="1" x14ac:dyDescent="0.2">
      <c r="C32" s="33">
        <v>5.03</v>
      </c>
      <c r="D32" s="16" t="s">
        <v>29</v>
      </c>
      <c r="E32" s="18" t="s">
        <v>10</v>
      </c>
      <c r="F32" s="29">
        <f>+'[1]5. ESTRUCTURAS Y DRENAJES'!O237</f>
        <v>178</v>
      </c>
      <c r="G32" s="30"/>
      <c r="H32" s="20">
        <f t="shared" si="4"/>
        <v>0</v>
      </c>
    </row>
    <row r="33" spans="3:8" s="16" customFormat="1" ht="17.25" hidden="1" customHeight="1" x14ac:dyDescent="0.2">
      <c r="C33" s="33">
        <v>5.04</v>
      </c>
      <c r="D33" s="21" t="s">
        <v>30</v>
      </c>
      <c r="E33" s="18" t="s">
        <v>17</v>
      </c>
      <c r="F33" s="29">
        <f>+'[1]5. ESTRUCTURAS Y DRENAJES'!O278</f>
        <v>0</v>
      </c>
      <c r="G33" s="30"/>
      <c r="H33" s="20">
        <f t="shared" si="4"/>
        <v>0</v>
      </c>
    </row>
    <row r="34" spans="3:8" s="16" customFormat="1" ht="17.25" customHeight="1" x14ac:dyDescent="0.2">
      <c r="C34" s="33">
        <v>5.05</v>
      </c>
      <c r="D34" s="21" t="s">
        <v>31</v>
      </c>
      <c r="E34" s="18" t="s">
        <v>11</v>
      </c>
      <c r="F34" s="29">
        <f>+'[1]5. ESTRUCTURAS Y DRENAJES'!O319</f>
        <v>64</v>
      </c>
      <c r="G34" s="30"/>
      <c r="H34" s="20">
        <f t="shared" si="4"/>
        <v>0</v>
      </c>
    </row>
    <row r="35" spans="3:8" s="16" customFormat="1" ht="15.95" customHeight="1" x14ac:dyDescent="0.2">
      <c r="C35" s="33">
        <v>5.0599999999999996</v>
      </c>
      <c r="D35" s="16" t="s">
        <v>32</v>
      </c>
      <c r="E35" s="18" t="s">
        <v>17</v>
      </c>
      <c r="F35" s="29">
        <f>+'[1]5. ESTRUCTURAS Y DRENAJES'!O360</f>
        <v>323.8</v>
      </c>
      <c r="G35" s="30"/>
      <c r="H35" s="20">
        <f t="shared" si="4"/>
        <v>0</v>
      </c>
    </row>
    <row r="36" spans="3:8" s="16" customFormat="1" ht="30" customHeight="1" x14ac:dyDescent="0.2">
      <c r="C36" s="33">
        <v>5.07</v>
      </c>
      <c r="D36" s="21" t="s">
        <v>33</v>
      </c>
      <c r="E36" s="18" t="s">
        <v>10</v>
      </c>
      <c r="F36" s="29">
        <f>+'[1]5. ESTRUCTURAS Y DRENAJES'!O401</f>
        <v>90</v>
      </c>
      <c r="G36" s="30"/>
      <c r="H36" s="20">
        <f t="shared" si="4"/>
        <v>0</v>
      </c>
    </row>
    <row r="37" spans="3:8" s="16" customFormat="1" ht="34.9" customHeight="1" x14ac:dyDescent="0.2">
      <c r="C37" s="33">
        <v>5.08</v>
      </c>
      <c r="D37" s="21" t="s">
        <v>34</v>
      </c>
      <c r="E37" s="18" t="s">
        <v>10</v>
      </c>
      <c r="F37" s="29">
        <f>+'[1]5. ESTRUCTURAS Y DRENAJES'!O442</f>
        <v>40</v>
      </c>
      <c r="G37" s="30"/>
      <c r="H37" s="20">
        <f t="shared" si="4"/>
        <v>0</v>
      </c>
    </row>
    <row r="38" spans="3:8" s="16" customFormat="1" ht="15.95" customHeight="1" x14ac:dyDescent="0.2">
      <c r="C38" s="33">
        <v>5.09</v>
      </c>
      <c r="D38" s="16" t="s">
        <v>35</v>
      </c>
      <c r="E38" s="18" t="s">
        <v>36</v>
      </c>
      <c r="F38" s="29">
        <f>+'[1]5. ESTRUCTURAS Y DRENAJES'!O524</f>
        <v>59340</v>
      </c>
      <c r="G38" s="30"/>
      <c r="H38" s="20">
        <f t="shared" si="4"/>
        <v>0</v>
      </c>
    </row>
    <row r="39" spans="3:8" s="16" customFormat="1" ht="15.95" customHeight="1" x14ac:dyDescent="0.2">
      <c r="C39" s="33">
        <v>5.0999999999999996</v>
      </c>
      <c r="D39" s="16" t="s">
        <v>37</v>
      </c>
      <c r="E39" s="18" t="s">
        <v>11</v>
      </c>
      <c r="F39" s="29">
        <f>+'[1]5. ESTRUCTURAS Y DRENAJES'!O565</f>
        <v>8</v>
      </c>
      <c r="G39" s="30"/>
      <c r="H39" s="20">
        <f t="shared" si="4"/>
        <v>0</v>
      </c>
    </row>
    <row r="40" spans="3:8" s="16" customFormat="1" ht="15.95" customHeight="1" x14ac:dyDescent="0.2">
      <c r="C40" s="33">
        <v>5.1100000000000003</v>
      </c>
      <c r="D40" s="16" t="s">
        <v>38</v>
      </c>
      <c r="E40" s="18" t="s">
        <v>10</v>
      </c>
      <c r="F40" s="29">
        <f>+'[1]5. ESTRUCTURAS Y DRENAJES'!O606</f>
        <v>236.4</v>
      </c>
      <c r="G40" s="30"/>
      <c r="H40" s="20">
        <f t="shared" si="4"/>
        <v>0</v>
      </c>
    </row>
    <row r="41" spans="3:8" s="16" customFormat="1" ht="15.95" hidden="1" customHeight="1" x14ac:dyDescent="0.2">
      <c r="C41" s="33">
        <v>5.12</v>
      </c>
      <c r="D41" s="16" t="s">
        <v>39</v>
      </c>
      <c r="E41" s="18" t="s">
        <v>36</v>
      </c>
      <c r="F41" s="29">
        <f>+'[1]5. ESTRUCTURAS Y DRENAJES'!O684</f>
        <v>0</v>
      </c>
      <c r="G41" s="30"/>
      <c r="H41" s="20">
        <f t="shared" si="4"/>
        <v>0</v>
      </c>
    </row>
    <row r="42" spans="3:8" s="16" customFormat="1" ht="15.95" hidden="1" customHeight="1" x14ac:dyDescent="0.2">
      <c r="C42" s="33">
        <v>5.13</v>
      </c>
      <c r="D42" s="16" t="s">
        <v>40</v>
      </c>
      <c r="E42" s="18" t="s">
        <v>36</v>
      </c>
      <c r="F42" s="29">
        <f>+'[1]5. ESTRUCTURAS Y DRENAJES'!O721</f>
        <v>0</v>
      </c>
      <c r="G42" s="20"/>
      <c r="H42" s="20">
        <f t="shared" si="4"/>
        <v>0</v>
      </c>
    </row>
    <row r="43" spans="3:8" s="16" customFormat="1" ht="15.95" hidden="1" customHeight="1" x14ac:dyDescent="0.2">
      <c r="C43" s="33">
        <v>5.14</v>
      </c>
      <c r="D43" s="16" t="s">
        <v>41</v>
      </c>
      <c r="E43" s="18" t="s">
        <v>36</v>
      </c>
      <c r="F43" s="29">
        <f>+'[1]5. ESTRUCTURAS Y DRENAJES'!O758</f>
        <v>0</v>
      </c>
      <c r="G43" s="20"/>
      <c r="H43" s="20">
        <f t="shared" si="4"/>
        <v>0</v>
      </c>
    </row>
    <row r="44" spans="3:8" s="16" customFormat="1" ht="15.95" hidden="1" customHeight="1" x14ac:dyDescent="0.2">
      <c r="C44" s="33">
        <v>5.15</v>
      </c>
      <c r="D44" s="16" t="s">
        <v>42</v>
      </c>
      <c r="E44" s="18" t="s">
        <v>10</v>
      </c>
      <c r="F44" s="19">
        <f>+'[1]5. ESTRUCTURAS Y DRENAJES'!O799</f>
        <v>0</v>
      </c>
      <c r="G44" s="30"/>
      <c r="H44" s="20">
        <f t="shared" si="4"/>
        <v>0</v>
      </c>
    </row>
    <row r="45" spans="3:8" s="16" customFormat="1" ht="15.95" customHeight="1" x14ac:dyDescent="0.2">
      <c r="C45" s="33">
        <v>5.16</v>
      </c>
      <c r="D45" s="16" t="s">
        <v>43</v>
      </c>
      <c r="E45" s="18" t="s">
        <v>10</v>
      </c>
      <c r="F45" s="19">
        <f>+'[1]5. ESTRUCTURAS Y DRENAJES'!O840</f>
        <v>24</v>
      </c>
      <c r="G45" s="30"/>
      <c r="H45" s="20">
        <f t="shared" si="4"/>
        <v>0</v>
      </c>
    </row>
    <row r="46" spans="3:8" s="16" customFormat="1" ht="15.95" customHeight="1" x14ac:dyDescent="0.2">
      <c r="C46" s="33">
        <v>5.17</v>
      </c>
      <c r="D46" s="16" t="s">
        <v>44</v>
      </c>
      <c r="E46" s="18" t="s">
        <v>10</v>
      </c>
      <c r="F46" s="19">
        <f>+'[1]5. ESTRUCTURAS Y DRENAJES'!O881</f>
        <v>32</v>
      </c>
      <c r="G46" s="30"/>
      <c r="H46" s="20">
        <f t="shared" si="4"/>
        <v>0</v>
      </c>
    </row>
    <row r="47" spans="3:8" s="16" customFormat="1" ht="30.75" customHeight="1" x14ac:dyDescent="0.2">
      <c r="C47" s="33">
        <v>5.18</v>
      </c>
      <c r="D47" s="21" t="s">
        <v>45</v>
      </c>
      <c r="E47" s="18" t="s">
        <v>10</v>
      </c>
      <c r="F47" s="19">
        <f>+'[1]5. ESTRUCTURAS Y DRENAJES'!O922</f>
        <v>36</v>
      </c>
      <c r="G47" s="30"/>
      <c r="H47" s="20">
        <f t="shared" si="4"/>
        <v>0</v>
      </c>
    </row>
    <row r="48" spans="3:8" s="16" customFormat="1" ht="15.95" hidden="1" customHeight="1" x14ac:dyDescent="0.2">
      <c r="C48" s="33">
        <v>5.19</v>
      </c>
      <c r="D48" s="16" t="s">
        <v>46</v>
      </c>
      <c r="E48" s="18" t="s">
        <v>12</v>
      </c>
      <c r="F48" s="19">
        <f>+'[1]5. ESTRUCTURAS Y DRENAJES'!O963</f>
        <v>0</v>
      </c>
      <c r="G48" s="30">
        <f>+'[1]5.19'!N100</f>
        <v>136530</v>
      </c>
      <c r="H48" s="20">
        <f t="shared" si="4"/>
        <v>0</v>
      </c>
    </row>
    <row r="49" spans="3:12" s="16" customFormat="1" ht="15.95" hidden="1" customHeight="1" x14ac:dyDescent="0.2">
      <c r="C49" s="33">
        <v>5.2</v>
      </c>
      <c r="D49" s="16" t="s">
        <v>47</v>
      </c>
      <c r="E49" s="18" t="s">
        <v>17</v>
      </c>
      <c r="F49" s="29">
        <f>+'[1]5. ESTRUCTURAS Y DRENAJES'!O1004</f>
        <v>0</v>
      </c>
      <c r="G49" s="30">
        <f>+'[1]673.2'!N100</f>
        <v>79830</v>
      </c>
      <c r="H49" s="20">
        <f t="shared" si="4"/>
        <v>0</v>
      </c>
    </row>
    <row r="50" spans="3:12" s="16" customFormat="1" ht="15.95" hidden="1" customHeight="1" x14ac:dyDescent="0.2">
      <c r="C50" s="33">
        <v>5.21</v>
      </c>
      <c r="D50" s="16" t="s">
        <v>48</v>
      </c>
      <c r="E50" s="18" t="s">
        <v>49</v>
      </c>
      <c r="F50" s="29">
        <f>+'[1]5. ESTRUCTURAS Y DRENAJES'!O1045</f>
        <v>0</v>
      </c>
      <c r="G50" s="20">
        <f>+'[1]5.21'!N100</f>
        <v>32137</v>
      </c>
      <c r="H50" s="20">
        <f t="shared" si="4"/>
        <v>0</v>
      </c>
    </row>
    <row r="51" spans="3:12" s="16" customFormat="1" ht="15.95" hidden="1" customHeight="1" x14ac:dyDescent="0.2">
      <c r="C51" s="33">
        <v>5.22</v>
      </c>
      <c r="D51" s="16" t="s">
        <v>50</v>
      </c>
      <c r="E51" s="18" t="s">
        <v>51</v>
      </c>
      <c r="F51" s="29">
        <f>+'[1]5. ESTRUCTURAS Y DRENAJES'!O1087</f>
        <v>0</v>
      </c>
      <c r="G51" s="20">
        <f>+'[1]623.2'!N100</f>
        <v>2871715</v>
      </c>
      <c r="H51" s="20">
        <f t="shared" si="4"/>
        <v>0</v>
      </c>
    </row>
    <row r="52" spans="3:12" s="16" customFormat="1" ht="5.0999999999999996" customHeight="1" thickBot="1" x14ac:dyDescent="0.25">
      <c r="C52" s="22"/>
      <c r="D52" s="23"/>
      <c r="E52" s="23"/>
      <c r="F52" s="23"/>
      <c r="G52" s="23"/>
      <c r="H52" s="34"/>
    </row>
    <row r="53" spans="3:12" s="16" customFormat="1" ht="20.100000000000001" customHeight="1" thickBot="1" x14ac:dyDescent="0.25">
      <c r="C53" s="10">
        <v>6</v>
      </c>
      <c r="D53" s="11" t="s">
        <v>52</v>
      </c>
      <c r="E53" s="12"/>
      <c r="F53" s="13"/>
      <c r="G53" s="14"/>
      <c r="H53" s="14"/>
      <c r="I53" s="7">
        <f>SUM(H54:H59)</f>
        <v>0</v>
      </c>
      <c r="J53" s="15" t="e">
        <f>+I53/$I$66</f>
        <v>#DIV/0!</v>
      </c>
      <c r="L53" s="17"/>
    </row>
    <row r="54" spans="3:12" s="16" customFormat="1" ht="5.0999999999999996" customHeight="1" x14ac:dyDescent="0.2">
      <c r="C54" s="32"/>
      <c r="D54" s="27"/>
      <c r="E54" s="27"/>
      <c r="F54" s="27"/>
      <c r="G54" s="27"/>
      <c r="H54" s="27"/>
    </row>
    <row r="55" spans="3:12" s="16" customFormat="1" ht="15.95" customHeight="1" x14ac:dyDescent="0.2">
      <c r="C55" s="18">
        <v>6.01</v>
      </c>
      <c r="D55" s="16" t="s">
        <v>53</v>
      </c>
      <c r="E55" s="18" t="s">
        <v>54</v>
      </c>
      <c r="F55" s="35">
        <f>+'[1]6. SEÑALIZACION Y SEGURIDAD'!O40</f>
        <v>60</v>
      </c>
      <c r="G55" s="36"/>
      <c r="H55" s="37">
        <f>+F55*G55</f>
        <v>0</v>
      </c>
    </row>
    <row r="56" spans="3:12" s="16" customFormat="1" ht="15.95" customHeight="1" x14ac:dyDescent="0.2">
      <c r="C56" s="18">
        <v>6.02</v>
      </c>
      <c r="D56" s="16" t="s">
        <v>55</v>
      </c>
      <c r="E56" s="18" t="s">
        <v>12</v>
      </c>
      <c r="F56" s="35">
        <f>+'[1]6. SEÑALIZACION Y SEGURIDAD'!O77</f>
        <v>3.2</v>
      </c>
      <c r="G56" s="36"/>
      <c r="H56" s="37">
        <f t="shared" ref="H56:H59" si="5">+F56*G56</f>
        <v>0</v>
      </c>
    </row>
    <row r="57" spans="3:12" s="16" customFormat="1" ht="30" customHeight="1" x14ac:dyDescent="0.2">
      <c r="C57" s="18">
        <v>6.03</v>
      </c>
      <c r="D57" s="21" t="s">
        <v>56</v>
      </c>
      <c r="E57" s="18" t="s">
        <v>51</v>
      </c>
      <c r="F57" s="35">
        <f>+'[1]6. SEÑALIZACION Y SEGURIDAD'!O117</f>
        <v>175</v>
      </c>
      <c r="G57" s="36"/>
      <c r="H57" s="37">
        <f t="shared" si="5"/>
        <v>0</v>
      </c>
    </row>
    <row r="58" spans="3:12" s="16" customFormat="1" ht="31.5" customHeight="1" x14ac:dyDescent="0.2">
      <c r="C58" s="18">
        <v>6.04</v>
      </c>
      <c r="D58" s="21" t="s">
        <v>57</v>
      </c>
      <c r="E58" s="18" t="s">
        <v>51</v>
      </c>
      <c r="F58" s="35">
        <f>+'[1]6. SEÑALIZACION Y SEGURIDAD'!O157</f>
        <v>10</v>
      </c>
      <c r="G58" s="36"/>
      <c r="H58" s="37">
        <f t="shared" si="5"/>
        <v>0</v>
      </c>
    </row>
    <row r="59" spans="3:12" s="16" customFormat="1" ht="15.95" hidden="1" customHeight="1" x14ac:dyDescent="0.2">
      <c r="C59" s="18">
        <v>6.05</v>
      </c>
      <c r="D59" s="16" t="s">
        <v>58</v>
      </c>
      <c r="E59" s="18" t="s">
        <v>51</v>
      </c>
      <c r="F59" s="35">
        <f>+'[1]6. SEÑALIZACION Y SEGURIDAD'!O198</f>
        <v>0</v>
      </c>
      <c r="G59" s="38">
        <f>+'[1]6.05'!N100</f>
        <v>19602</v>
      </c>
      <c r="H59" s="37">
        <f t="shared" si="5"/>
        <v>0</v>
      </c>
    </row>
    <row r="60" spans="3:12" s="16" customFormat="1" ht="5.0999999999999996" customHeight="1" thickBot="1" x14ac:dyDescent="0.25">
      <c r="C60" s="39"/>
      <c r="H60" s="40"/>
    </row>
    <row r="61" spans="3:12" s="16" customFormat="1" ht="20.100000000000001" customHeight="1" thickBot="1" x14ac:dyDescent="0.25">
      <c r="C61" s="10">
        <v>7</v>
      </c>
      <c r="D61" s="11" t="s">
        <v>59</v>
      </c>
      <c r="E61" s="12"/>
      <c r="F61" s="13"/>
      <c r="G61" s="14"/>
      <c r="H61" s="14"/>
      <c r="I61" s="7">
        <f>SUM(H62:H64)</f>
        <v>0</v>
      </c>
      <c r="J61" s="15" t="e">
        <f>+I61/$I$66</f>
        <v>#DIV/0!</v>
      </c>
      <c r="L61" s="17"/>
    </row>
    <row r="62" spans="3:12" ht="5.0999999999999996" customHeight="1" x14ac:dyDescent="0.25">
      <c r="C62" s="41"/>
      <c r="D62" s="42"/>
      <c r="E62" s="43"/>
      <c r="F62" s="43"/>
      <c r="G62" s="43"/>
      <c r="H62" s="43"/>
    </row>
    <row r="63" spans="3:12" s="16" customFormat="1" ht="45.75" customHeight="1" x14ac:dyDescent="0.2">
      <c r="C63" s="44">
        <v>7.01</v>
      </c>
      <c r="D63" s="21" t="s">
        <v>60</v>
      </c>
      <c r="E63" s="44" t="s">
        <v>61</v>
      </c>
      <c r="F63" s="35">
        <v>36604.800000000003</v>
      </c>
      <c r="G63" s="45"/>
      <c r="H63" s="37">
        <f t="shared" ref="H63:H64" si="6">+F63*G63</f>
        <v>0</v>
      </c>
    </row>
    <row r="64" spans="3:12" s="16" customFormat="1" ht="26.25" customHeight="1" x14ac:dyDescent="0.2">
      <c r="C64" s="18">
        <v>7.02</v>
      </c>
      <c r="D64" s="21" t="s">
        <v>62</v>
      </c>
      <c r="E64" s="18" t="s">
        <v>61</v>
      </c>
      <c r="F64" s="16">
        <v>364.1</v>
      </c>
      <c r="G64" s="36"/>
      <c r="H64" s="37">
        <f t="shared" si="6"/>
        <v>0</v>
      </c>
    </row>
    <row r="65" spans="3:12" s="16" customFormat="1" ht="5.0999999999999996" customHeight="1" x14ac:dyDescent="0.2">
      <c r="C65" s="18"/>
      <c r="D65" s="21"/>
      <c r="G65" s="36"/>
      <c r="H65" s="37"/>
    </row>
    <row r="66" spans="3:12" s="16" customFormat="1" ht="20.100000000000001" customHeight="1" x14ac:dyDescent="0.2">
      <c r="C66" s="46" t="s">
        <v>63</v>
      </c>
      <c r="D66" s="46"/>
      <c r="E66" s="46"/>
      <c r="F66" s="46"/>
      <c r="G66" s="46"/>
      <c r="H66" s="46"/>
      <c r="I66" s="47">
        <f>SUM(I8:I64)</f>
        <v>0</v>
      </c>
      <c r="J66" s="48" t="e">
        <f>SUM(J8:J64)</f>
        <v>#DIV/0!</v>
      </c>
      <c r="L66" s="17"/>
    </row>
    <row r="67" spans="3:12" s="16" customFormat="1" ht="20.100000000000001" customHeight="1" x14ac:dyDescent="0.2">
      <c r="C67" s="49" t="s">
        <v>64</v>
      </c>
      <c r="D67" s="49"/>
      <c r="E67" s="49"/>
      <c r="F67" s="50">
        <v>0.23</v>
      </c>
      <c r="G67" s="50"/>
      <c r="I67" s="36">
        <f>ROUND(I66*F67,2)</f>
        <v>0</v>
      </c>
    </row>
    <row r="68" spans="3:12" s="16" customFormat="1" ht="20.100000000000001" customHeight="1" x14ac:dyDescent="0.2">
      <c r="C68" s="49" t="s">
        <v>65</v>
      </c>
      <c r="D68" s="49"/>
      <c r="E68" s="49"/>
      <c r="F68" s="50">
        <v>0.02</v>
      </c>
      <c r="G68" s="50"/>
      <c r="I68" s="36">
        <f>ROUND(I66*F68,2)</f>
        <v>0</v>
      </c>
    </row>
    <row r="69" spans="3:12" s="16" customFormat="1" ht="20.100000000000001" customHeight="1" x14ac:dyDescent="0.2">
      <c r="C69" s="49" t="s">
        <v>66</v>
      </c>
      <c r="D69" s="49"/>
      <c r="E69" s="49"/>
      <c r="F69" s="50">
        <v>0.05</v>
      </c>
      <c r="G69" s="50"/>
      <c r="I69" s="36">
        <f>ROUND(I66*F69,2)</f>
        <v>0</v>
      </c>
    </row>
    <row r="70" spans="3:12" s="16" customFormat="1" ht="20.100000000000001" customHeight="1" x14ac:dyDescent="0.2">
      <c r="C70" s="51" t="s">
        <v>67</v>
      </c>
      <c r="D70" s="51"/>
      <c r="E70" s="51"/>
      <c r="F70" s="52">
        <v>0.3</v>
      </c>
      <c r="G70" s="52"/>
      <c r="I70" s="53">
        <f>SUM(I67:I69)</f>
        <v>0</v>
      </c>
    </row>
    <row r="71" spans="3:12" s="16" customFormat="1" ht="20.100000000000001" customHeight="1" x14ac:dyDescent="0.2">
      <c r="C71" s="49" t="s">
        <v>68</v>
      </c>
      <c r="D71" s="49"/>
      <c r="E71" s="49"/>
      <c r="F71" s="50">
        <v>0.19</v>
      </c>
      <c r="G71" s="50"/>
      <c r="I71" s="36">
        <f>ROUND(I69*F71,0)</f>
        <v>0</v>
      </c>
    </row>
    <row r="72" spans="3:12" s="16" customFormat="1" ht="20.100000000000001" customHeight="1" x14ac:dyDescent="0.2">
      <c r="C72" s="46" t="s">
        <v>69</v>
      </c>
      <c r="D72" s="46"/>
      <c r="E72" s="46"/>
      <c r="F72" s="46"/>
      <c r="G72" s="46"/>
      <c r="H72" s="46"/>
      <c r="I72" s="54">
        <f>ROUND(+I66+I70+I71,0)</f>
        <v>0</v>
      </c>
    </row>
    <row r="73" spans="3:12" s="16" customFormat="1" ht="20.100000000000001" customHeight="1" x14ac:dyDescent="0.2">
      <c r="C73" s="55" t="s">
        <v>70</v>
      </c>
      <c r="D73" s="55"/>
      <c r="E73" s="55"/>
      <c r="F73" s="55"/>
      <c r="G73" s="55"/>
      <c r="H73" s="56"/>
      <c r="I73" s="57"/>
    </row>
    <row r="74" spans="3:12" s="16" customFormat="1" ht="20.100000000000001" customHeight="1" x14ac:dyDescent="0.2">
      <c r="C74" s="58" t="s">
        <v>71</v>
      </c>
      <c r="D74" s="59"/>
      <c r="E74" s="59"/>
      <c r="F74" s="59"/>
      <c r="G74" s="59"/>
      <c r="H74" s="56"/>
      <c r="I74" s="57"/>
    </row>
    <row r="75" spans="3:12" s="16" customFormat="1" ht="20.100000000000001" customHeight="1" x14ac:dyDescent="0.2">
      <c r="C75" s="58" t="s">
        <v>72</v>
      </c>
      <c r="D75" s="58"/>
      <c r="E75" s="58"/>
      <c r="F75" s="58"/>
      <c r="G75" s="58"/>
      <c r="H75" s="56"/>
      <c r="I75" s="57"/>
    </row>
    <row r="76" spans="3:12" s="16" customFormat="1" ht="20.100000000000001" customHeight="1" x14ac:dyDescent="0.2">
      <c r="C76" s="60" t="s">
        <v>73</v>
      </c>
      <c r="D76" s="60"/>
      <c r="E76" s="60"/>
      <c r="F76" s="60"/>
      <c r="G76" s="60"/>
      <c r="H76" s="60"/>
      <c r="I76" s="54">
        <f>SUM(I72:I75)</f>
        <v>0</v>
      </c>
    </row>
  </sheetData>
  <mergeCells count="16">
    <mergeCell ref="C72:H72"/>
    <mergeCell ref="C73:G73"/>
    <mergeCell ref="C76:H76"/>
    <mergeCell ref="C2:J2"/>
    <mergeCell ref="C3:J4"/>
    <mergeCell ref="C69:E69"/>
    <mergeCell ref="F69:G69"/>
    <mergeCell ref="C70:E70"/>
    <mergeCell ref="F70:G70"/>
    <mergeCell ref="C71:E71"/>
    <mergeCell ref="F71:G71"/>
    <mergeCell ref="C66:H66"/>
    <mergeCell ref="C67:E67"/>
    <mergeCell ref="F67:G67"/>
    <mergeCell ref="C68:E68"/>
    <mergeCell ref="F68:G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CLAUDIA ALVAREZ HURTADO</dc:creator>
  <cp:lastModifiedBy>MARIA CLAUDIA ALVAREZ HURTADO</cp:lastModifiedBy>
  <dcterms:created xsi:type="dcterms:W3CDTF">2025-07-30T13:57:54Z</dcterms:created>
  <dcterms:modified xsi:type="dcterms:W3CDTF">2025-07-30T14:05:00Z</dcterms:modified>
</cp:coreProperties>
</file>