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OS MCAH\ESTE ES 2021\3 AHI INGENIERIA\0 OXI AHI\2023 CARTON COLOMBIA\1 PIJAO\CONSTRUCTOR PIJAO\"/>
    </mc:Choice>
  </mc:AlternateContent>
  <xr:revisionPtr revIDLastSave="0" documentId="13_ncr:1_{76014615-1B88-4C3F-BEEF-DA75E354E884}" xr6:coauthVersionLast="47" xr6:coauthVersionMax="47" xr10:uidLastSave="{00000000-0000-0000-0000-000000000000}"/>
  <bookViews>
    <workbookView xWindow="-120" yWindow="-120" windowWidth="38640" windowHeight="15720" xr2:uid="{5B0FD4E8-4056-4320-99D6-B070B77F9F3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H85" i="1" s="1"/>
  <c r="F84" i="1"/>
  <c r="H84" i="1" s="1"/>
  <c r="F79" i="1"/>
  <c r="H79" i="1" s="1"/>
  <c r="F78" i="1"/>
  <c r="H78" i="1" s="1"/>
  <c r="H77" i="1"/>
  <c r="F77" i="1"/>
  <c r="F76" i="1"/>
  <c r="H76" i="1" s="1"/>
  <c r="H72" i="1"/>
  <c r="H71" i="1"/>
  <c r="H70" i="1"/>
  <c r="H69" i="1"/>
  <c r="H68" i="1"/>
  <c r="H67" i="1"/>
  <c r="H66" i="1"/>
  <c r="H65" i="1"/>
  <c r="F64" i="1"/>
  <c r="F63" i="1"/>
  <c r="H63" i="1" s="1"/>
  <c r="F62" i="1"/>
  <c r="H62" i="1" s="1"/>
  <c r="H61" i="1"/>
  <c r="H60" i="1"/>
  <c r="F60" i="1"/>
  <c r="F59" i="1"/>
  <c r="H59" i="1" s="1"/>
  <c r="F58" i="1"/>
  <c r="H58" i="1" s="1"/>
  <c r="F57" i="1"/>
  <c r="F56" i="1"/>
  <c r="F55" i="1"/>
  <c r="H55" i="1" s="1"/>
  <c r="F54" i="1"/>
  <c r="H54" i="1" s="1"/>
  <c r="F53" i="1"/>
  <c r="F52" i="1"/>
  <c r="H52" i="1" s="1"/>
  <c r="F51" i="1"/>
  <c r="F50" i="1"/>
  <c r="F49" i="1"/>
  <c r="F48" i="1"/>
  <c r="H48" i="1" s="1"/>
  <c r="F47" i="1"/>
  <c r="F46" i="1"/>
  <c r="H46" i="1" s="1"/>
  <c r="F45" i="1"/>
  <c r="F44" i="1"/>
  <c r="H44" i="1" s="1"/>
  <c r="F43" i="1"/>
  <c r="H43" i="1" s="1"/>
  <c r="F42" i="1"/>
  <c r="H41" i="1"/>
  <c r="F40" i="1"/>
  <c r="H39" i="1"/>
  <c r="F39" i="1"/>
  <c r="F35" i="1"/>
  <c r="H35" i="1" s="1"/>
  <c r="F33" i="1"/>
  <c r="F34" i="1" s="1"/>
  <c r="F32" i="1"/>
  <c r="H32" i="1" s="1"/>
  <c r="F31" i="1"/>
  <c r="H31" i="1" s="1"/>
  <c r="F27" i="1"/>
  <c r="H26" i="1"/>
  <c r="F25" i="1"/>
  <c r="H25" i="1" s="1"/>
  <c r="F24" i="1"/>
  <c r="F20" i="1"/>
  <c r="H20" i="1" s="1"/>
  <c r="F19" i="1"/>
  <c r="F18" i="1"/>
  <c r="H18" i="1" s="1"/>
  <c r="F14" i="1"/>
  <c r="H14" i="1" s="1"/>
  <c r="G13" i="1"/>
  <c r="H13" i="1" s="1"/>
  <c r="G12" i="1"/>
  <c r="H12" i="1" s="1"/>
  <c r="G11" i="1"/>
  <c r="H11" i="1" s="1"/>
  <c r="F10" i="1"/>
  <c r="H10" i="1" s="1"/>
  <c r="I74" i="1" l="1"/>
  <c r="H24" i="1"/>
  <c r="H47" i="1"/>
  <c r="H40" i="1"/>
  <c r="H56" i="1"/>
  <c r="H64" i="1"/>
  <c r="H42" i="1"/>
  <c r="I37" i="1" s="1"/>
  <c r="H49" i="1"/>
  <c r="H57" i="1"/>
  <c r="I82" i="1"/>
  <c r="H50" i="1"/>
  <c r="H51" i="1"/>
  <c r="H34" i="1"/>
  <c r="H19" i="1"/>
  <c r="I16" i="1" s="1"/>
  <c r="H45" i="1"/>
  <c r="H53" i="1"/>
  <c r="I8" i="1"/>
  <c r="H33" i="1"/>
  <c r="I29" i="1" l="1"/>
  <c r="H27" i="1"/>
  <c r="I22" i="1" s="1"/>
  <c r="I87" i="1" l="1"/>
  <c r="I88" i="1" l="1"/>
  <c r="I90" i="1"/>
  <c r="I92" i="1" s="1"/>
  <c r="I89" i="1"/>
  <c r="J74" i="1"/>
  <c r="J82" i="1"/>
  <c r="J29" i="1"/>
  <c r="J16" i="1"/>
  <c r="J8" i="1"/>
  <c r="J37" i="1"/>
  <c r="J22" i="1"/>
  <c r="I91" i="1" l="1"/>
  <c r="I93" i="1" s="1"/>
  <c r="I97" i="1" s="1"/>
  <c r="J87" i="1"/>
</calcChain>
</file>

<file path=xl/sharedStrings.xml><?xml version="1.0" encoding="utf-8"?>
<sst xmlns="http://schemas.openxmlformats.org/spreadsheetml/2006/main" count="141" uniqueCount="97">
  <si>
    <t>PRESUPUESTO DE OBRA</t>
  </si>
  <si>
    <t>MEJORAMIENTO DE INFRAESTRUCTURA VIAL URBANA, 
Y DE PUNTOS CRITICOS EN LA ZONA RURAL DEL MUNICIPIO DE PIJAO, DEPARTAMENTO DEL QUINDÍO</t>
  </si>
  <si>
    <t>ÍTEM</t>
  </si>
  <si>
    <t>DESCRIPCIÓN</t>
  </si>
  <si>
    <t>UND.</t>
  </si>
  <si>
    <t>CANT.</t>
  </si>
  <si>
    <t>VR UNITARIO</t>
  </si>
  <si>
    <t>VR PARCIAL</t>
  </si>
  <si>
    <t>VR. CAPITULO</t>
  </si>
  <si>
    <t>% AFECTACION EN EL VALOR TOTAL</t>
  </si>
  <si>
    <t>PRELIMINARES</t>
  </si>
  <si>
    <t>CERRAMIENTO PROVISIONAL CON TELA POLISOMBRA VERDE</t>
  </si>
  <si>
    <t>m</t>
  </si>
  <si>
    <t>BAÑO PROVISIONAL EN OBRA DE 4 M²</t>
  </si>
  <si>
    <t>Un</t>
  </si>
  <si>
    <t>CAMPAMENTO DE 27 M² EN TABLA, TEJA DE ETERNIT, PISO</t>
  </si>
  <si>
    <t>VALLA INFORMATIVA INSTALADA</t>
  </si>
  <si>
    <t>m2</t>
  </si>
  <si>
    <t>LOCALIZACIÓN Y REPLANTEO</t>
  </si>
  <si>
    <t>ha</t>
  </si>
  <si>
    <t>EXPLANACIONES</t>
  </si>
  <si>
    <t>DESMONTE Y LIMPIEZA EN ZONA NO BOSCOSA</t>
  </si>
  <si>
    <t>EXCAVACIÓN EN MATERIAL COMÚN  DE LA EXPLANACION Y CANALES</t>
  </si>
  <si>
    <t>m3</t>
  </si>
  <si>
    <t>REMOCIÓN DE DERRUMBES</t>
  </si>
  <si>
    <t>BASES,  SUBBASES Y AFIRMADOS</t>
  </si>
  <si>
    <t>SUB - BASE GRANULAR CLASE  A</t>
  </si>
  <si>
    <t>BASE GRANULAR CLASE  A</t>
  </si>
  <si>
    <t>SUELO DE SUB RASANTE ESTABILIZADO CON CAL</t>
  </si>
  <si>
    <t xml:space="preserve">TERRAPLEN </t>
  </si>
  <si>
    <t>M3</t>
  </si>
  <si>
    <t>PAVIMENTOS ASFALTICOS</t>
  </si>
  <si>
    <t>RIEGO  DE IMPRIMACIÓN CON EMULSIÓN ASFÁLTICA CRL‐57</t>
  </si>
  <si>
    <t>RIEGO  DE LIGA CON EMULSIÓN ASFÁLTICA CRR-60</t>
  </si>
  <si>
    <t>MEZCLA  DENSA  EN CALIENTE TIPO MDC‐19</t>
  </si>
  <si>
    <t>MEZCLA  DENSA  EN CALIENTE TIPO MDC‐25</t>
  </si>
  <si>
    <t>PAVIMENTO EN CONCRETO HIDRAULICO</t>
  </si>
  <si>
    <t>ESTRUCTURAS Y DRENAJES</t>
  </si>
  <si>
    <t>EXCAVACIONES VARIAS  EN MATERIAL COMÚN  EN SECO</t>
  </si>
  <si>
    <t>RELLENO PARA ESTRUCTURAS CON RECEBO</t>
  </si>
  <si>
    <t>PILOTE   DE  CONCRETO TREMIE fc=28 MPA  VACIADO  IN  SITU,  DE  DIÁMETRO  1,00  M</t>
  </si>
  <si>
    <t>DESCABECE DE PILOTES DE DIAMETRO EXTERIOR = 1.00 M</t>
  </si>
  <si>
    <t>ANCLAJES CON EPOXICO PERNOS Ø5/8"</t>
  </si>
  <si>
    <t>TIPO DE CONCRETO RESISTENCIA 28 MPA, MEZCLA EN SITU</t>
  </si>
  <si>
    <t>BARANDA DE CONCRETO RESISTENCIA 28 MPA, NO INCLUYE ACERO DE REFUERZO</t>
  </si>
  <si>
    <t xml:space="preserve"> BORDILLO EN CONCRETO VACIADO IN SITU; INCLUYE LA PREPARACION DE LA SUPERFICIE DE APOYO</t>
  </si>
  <si>
    <t>ACERO DE REFUERZO FY=4200 MPA</t>
  </si>
  <si>
    <t>kg</t>
  </si>
  <si>
    <t>APOYO ELASTOMÉRICO TIPO JUNTA AGFLEXJ 160 (2.00 m x 0.498 m)</t>
  </si>
  <si>
    <t>SELLO PARA JUNTAS DE PUENTES - CINTA PVC</t>
  </si>
  <si>
    <t>FABRICACIÓN DE LA ESTRUCTURA METALICA</t>
  </si>
  <si>
    <t>TRANSPORTE DE ESTRUCTURA METALICA</t>
  </si>
  <si>
    <t>MONTAJE Y PINTURA DE ESTRUCTURA METALICA</t>
  </si>
  <si>
    <t>DRENES TUBERIA PVC-S Ø 3"</t>
  </si>
  <si>
    <t>DRENES TUBERIA PVC-S Ø 4"</t>
  </si>
  <si>
    <t>DRENES TUBERIA PVC-S Ø3/4"</t>
  </si>
  <si>
    <t>FILTRO   FRANCÉS 0.50m x 0.50m (INCLUYE  GEOTEXTIL,  TUBERÍA  DE  DRENAJE  Y MATERIAL DRENANTE)</t>
  </si>
  <si>
    <t>GEODREN PLANAR</t>
  </si>
  <si>
    <t>MATERIAL GRANULAR DRENANTE</t>
  </si>
  <si>
    <t>CONCRETO DE NIVELACION SIKAGROUT 200</t>
  </si>
  <si>
    <t>dm3</t>
  </si>
  <si>
    <t>DEMOLICION DE CONCRETO</t>
  </si>
  <si>
    <t>PRUEBA  DE CARGA  PUENTES</t>
  </si>
  <si>
    <t>und</t>
  </si>
  <si>
    <t>FRESADO DE PAVIMENTO</t>
  </si>
  <si>
    <t>CONCRETO PARA SOLADOS</t>
  </si>
  <si>
    <t>CONCRETO CICLOPEO</t>
  </si>
  <si>
    <t>ESCARIFICACION CONCRETO DE PLACA Y VIGAS(E= 0.12 M)</t>
  </si>
  <si>
    <t>HIDRO- SANDBLASTING Y/O HIDROLAVADO(INCLUYE: ALQUILER EQUIPO, COMPONENTES, MATERIALES)</t>
  </si>
  <si>
    <t>REPARACIÓN FISURAS PLACA Y VIGAS</t>
  </si>
  <si>
    <t>REMPLAZO DE ACERO DE REFUERZO EN MAL ESTADO  (FY =60000 PSI)</t>
  </si>
  <si>
    <t>Kg</t>
  </si>
  <si>
    <t xml:space="preserve">  VACIADO DE CONCRETO SIKA CONCRELISTO-RE 5000 O SIMILAR DE RECUBRIMIENTO ESCARIFICACION Y FISURAS (INCLUYE ENCOFRADO Y APUNTALAMIENTO)</t>
  </si>
  <si>
    <t>PROTECCION EXTERNA PINTURA ACRÍLICA IMPERMEABLE SIKA O SIMILAR COLOR C (PLACA Y VIGAS)</t>
  </si>
  <si>
    <t>PROTECCION ACERO EXISTENTE CON INHIBIDOR DE CORROSIÓN /ACERO EXPUESTO O REEMPLAZADO)</t>
  </si>
  <si>
    <t>TRANSLADO DE REDES</t>
  </si>
  <si>
    <t>GLB</t>
  </si>
  <si>
    <t>SEÑALIZACIÓN Y SEGURIDAD</t>
  </si>
  <si>
    <t>LÍNEA DE DEMARCACIÓN CON PINTURA EN FRÍO</t>
  </si>
  <si>
    <t>ml</t>
  </si>
  <si>
    <t>MARCA  VIAL CON PINTURA EN FRIO</t>
  </si>
  <si>
    <t>TACHA REFLECTIVA TIPO RETRORREFLECTIVA BIDIRECCIONAL AMARILLA Y/O BLANCA CON ADHESIVO EPÓXICO</t>
  </si>
  <si>
    <t>SEÑAL VERTICAL  DE  TRANSITO  TIPO  sr,  sp  y/o  si  DIIMENSIONES  60x60  cm   CON  LAMINA RETRORREFLECTIVA TIPO IV</t>
  </si>
  <si>
    <t>TRANSPORTES</t>
  </si>
  <si>
    <t>TRANSPORTE DE  MATERIALES PROVENIENTES DE  LA  EXCAVACIÓN DE  LA  EXPLANACIÓN, CANALES Y PRÉSTAMOS PARA  DISTANCIAS MAYORES DE MIL METROS (1000  M), MEDIDO  A PARTIR  DE CIEN METROS (100 M)</t>
  </si>
  <si>
    <t>m3-km</t>
  </si>
  <si>
    <t>TRANSPORTE DE MATERIALES PROVENIENTES DE DERRUMBES, MEDIDO  A PARTIR  DE CIEN METROS (100 m)</t>
  </si>
  <si>
    <t>SUBTOTAL OBRAS COSTO DIRECTO</t>
  </si>
  <si>
    <t>ADMINISTRACION</t>
  </si>
  <si>
    <t>IMPREVISTO</t>
  </si>
  <si>
    <t>UTILIDAD</t>
  </si>
  <si>
    <t>TOTAL A.I.U</t>
  </si>
  <si>
    <t>VALOR  IVA  (OBRA)  (19% SOBRE   UTILIDAD OBRA )</t>
  </si>
  <si>
    <t>SUBTOTAL OBRAS  (INCLUYE AIU E IVA)</t>
  </si>
  <si>
    <t>PLAN DE MANEJO DE TRANSITO</t>
  </si>
  <si>
    <t>IMPLEMENTACION DEL COMPONENTE AMBIENTAL EN OBRA</t>
  </si>
  <si>
    <t>VALOR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</si>
</sst>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.00"/>
    <numFmt numFmtId="165" formatCode="0.0"/>
  </numFmts>
  <fonts count="12" x14ac:knownFonts="1">
    <font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3" fillId="0" borderId="0" xfId="1" applyFont="1"/>
    <xf numFmtId="0" fontId="2" fillId="0" borderId="8" xfId="1" applyFont="1" applyBorder="1" applyAlignment="1">
      <alignment horizontal="center" vertical="top" wrapText="1"/>
    </xf>
    <xf numFmtId="0" fontId="2" fillId="0" borderId="8" xfId="1" applyFont="1" applyBorder="1" applyAlignment="1">
      <alignment vertical="top" wrapText="1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5" fontId="8" fillId="2" borderId="9" xfId="1" applyNumberFormat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horizontal="center" vertical="center"/>
    </xf>
    <xf numFmtId="4" fontId="8" fillId="2" borderId="11" xfId="1" applyNumberFormat="1" applyFont="1" applyFill="1" applyBorder="1" applyAlignment="1">
      <alignment vertical="center"/>
    </xf>
    <xf numFmtId="164" fontId="8" fillId="2" borderId="11" xfId="1" applyNumberFormat="1" applyFont="1" applyFill="1" applyBorder="1" applyAlignment="1">
      <alignment vertical="center"/>
    </xf>
    <xf numFmtId="10" fontId="8" fillId="2" borderId="9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vertical="center"/>
    </xf>
    <xf numFmtId="44" fontId="3" fillId="0" borderId="0" xfId="4" applyFont="1" applyFill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44" fontId="2" fillId="0" borderId="1" xfId="4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4" fontId="3" fillId="0" borderId="0" xfId="1" applyNumberFormat="1" applyFont="1" applyAlignment="1">
      <alignment horizontal="right" vertical="center"/>
    </xf>
    <xf numFmtId="44" fontId="3" fillId="0" borderId="0" xfId="4" applyFont="1" applyFill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44" fontId="2" fillId="0" borderId="1" xfId="1" applyNumberFormat="1" applyFont="1" applyBorder="1" applyAlignment="1">
      <alignment vertical="center"/>
    </xf>
    <xf numFmtId="4" fontId="3" fillId="0" borderId="0" xfId="1" applyNumberFormat="1" applyFont="1" applyAlignment="1">
      <alignment vertical="center"/>
    </xf>
    <xf numFmtId="44" fontId="3" fillId="0" borderId="0" xfId="4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3" fillId="0" borderId="0" xfId="4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44" fontId="2" fillId="0" borderId="0" xfId="1" applyNumberFormat="1" applyFont="1" applyAlignment="1">
      <alignment vertical="center"/>
    </xf>
    <xf numFmtId="1" fontId="6" fillId="0" borderId="0" xfId="5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0" fontId="3" fillId="0" borderId="0" xfId="1" applyFont="1" applyAlignment="1">
      <alignment horizontal="center" vertical="center" wrapText="1"/>
    </xf>
    <xf numFmtId="44" fontId="3" fillId="0" borderId="0" xfId="4" applyFont="1" applyBorder="1" applyAlignment="1">
      <alignment vertical="center" wrapText="1"/>
    </xf>
    <xf numFmtId="0" fontId="2" fillId="4" borderId="0" xfId="1" applyFont="1" applyFill="1" applyAlignment="1">
      <alignment horizontal="right" vertical="center"/>
    </xf>
    <xf numFmtId="164" fontId="2" fillId="4" borderId="0" xfId="1" applyNumberFormat="1" applyFont="1" applyFill="1" applyAlignment="1">
      <alignment vertical="center"/>
    </xf>
    <xf numFmtId="9" fontId="2" fillId="4" borderId="0" xfId="6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0" fontId="3" fillId="0" borderId="0" xfId="6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10" fontId="2" fillId="0" borderId="0" xfId="6" applyNumberFormat="1" applyFont="1" applyBorder="1" applyAlignment="1">
      <alignment horizontal="center" vertical="center"/>
    </xf>
    <xf numFmtId="44" fontId="2" fillId="0" borderId="0" xfId="4" applyFont="1" applyBorder="1" applyAlignment="1">
      <alignment vertical="center"/>
    </xf>
    <xf numFmtId="164" fontId="2" fillId="4" borderId="0" xfId="4" applyNumberFormat="1" applyFont="1" applyFill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44" fontId="7" fillId="0" borderId="0" xfId="4" applyFont="1" applyFill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2" fillId="4" borderId="0" xfId="1" applyFont="1" applyFill="1" applyAlignment="1">
      <alignment horizontal="right" vertical="center" wrapText="1"/>
    </xf>
    <xf numFmtId="0" fontId="3" fillId="0" borderId="0" xfId="1" applyFont="1" applyAlignment="1">
      <alignment horizont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</cellXfs>
  <cellStyles count="7">
    <cellStyle name="Hipervínculo 3" xfId="5" xr:uid="{18822595-B569-486A-B568-2EF39236CACA}"/>
    <cellStyle name="Moneda 8" xfId="4" xr:uid="{89876232-F646-4AEA-877F-DE640A2A38F2}"/>
    <cellStyle name="Normal" xfId="0" builtinId="0"/>
    <cellStyle name="Normal 11 2 2" xfId="2" xr:uid="{3B46DB04-2552-4547-9052-5FF31891DD58}"/>
    <cellStyle name="Normal 13" xfId="1" xr:uid="{494FC046-2756-4137-A44A-4B13CBEDB92A}"/>
    <cellStyle name="Porcentaje 3 2" xfId="3" xr:uid="{EFBE0A29-B78D-4959-AEA9-890D6B1BF8AA}"/>
    <cellStyle name="Porcentaje 7" xfId="6" xr:uid="{BB31E0AD-D4E9-4510-8DC3-231DDF43F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UMENTOS%20MCAH\ESTE%20ES%202021\3%20AHI%20INGENIERIA\0%20OXI%20AHI\2023%20CARTON%20COLOMBIA\1%20PIJAO\TEMAS%20DE%20DISE&#209;O\PRES%20-%20APU%20-%20INN-PIJ%20Ed0%20(2).xlsx" TargetMode="External"/><Relationship Id="rId1" Type="http://schemas.openxmlformats.org/officeDocument/2006/relationships/externalLinkPath" Target="/DOCUMENTOS%20MCAH/ESTE%20ES%202021/3%20AHI%20INGENIERIA/0%20OXI%20AHI/2023%20CARTON%20COLOMBIA/1%20PIJAO/TEMAS%20DE%20DISE&#209;O/PRES%20-%20APU%20-%20INN-PIJ%20Ed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CAPEX TOTAL"/>
      <sheetName val="GERENCIA"/>
      <sheetName val="CARAC VIAL"/>
      <sheetName val="PRESUPUESTO"/>
      <sheetName val="AIU"/>
      <sheetName val="F.M."/>
      <sheetName val="PMA"/>
      <sheetName val="PMT"/>
      <sheetName val="INTERVENTORIA"/>
      <sheetName val="INDICE MEMORIAS CANTIDADES"/>
      <sheetName val="1.01 TRABAJOS PRELIMINARES"/>
      <sheetName val="2. EXPLANACIONES"/>
      <sheetName val="3. AFIRMADOS_BASES_SUBBASES"/>
      <sheetName val="4. PAVIMENTOS ASFALTICOS"/>
      <sheetName val="5. ESTRUCTURAS Y DRENAJES"/>
      <sheetName val="6. SEÑALIZACION Y SEGURIDAD"/>
      <sheetName val="7. TRANSPORTES"/>
      <sheetName val="ÍNDICE"/>
      <sheetName val="MATERIALES"/>
      <sheetName val="EQUIPOS"/>
      <sheetName val="TRANSPORTE"/>
      <sheetName val="MANO DE OBRA"/>
      <sheetName val="GEOSINT."/>
      <sheetName val="MOD"/>
      <sheetName val="100.7P"/>
      <sheetName val="100.6P"/>
      <sheetName val="100.5P"/>
      <sheetName val="100.4P"/>
      <sheetName val="100.3P"/>
      <sheetName val="100.2P"/>
      <sheetName val="100.1P"/>
      <sheetName val="200.2.1"/>
      <sheetName val="201.7"/>
      <sheetName val="210.2.2"/>
      <sheetName val="211.1"/>
      <sheetName val="220.1"/>
      <sheetName val="221.1"/>
      <sheetName val="223.1"/>
      <sheetName val="236.1"/>
      <sheetName val="320.1.2"/>
      <sheetName val="330.1.1"/>
      <sheetName val="420.2"/>
      <sheetName val="421.1"/>
      <sheetName val="450.2P"/>
      <sheetName val="450.3P"/>
      <sheetName val="460.1.2"/>
      <sheetName val="500.1.2"/>
      <sheetName val="600.2.3"/>
      <sheetName val="610.2"/>
      <sheetName val="620.3"/>
      <sheetName val="621.1.1"/>
      <sheetName val="621.3"/>
      <sheetName val="621.4"/>
      <sheetName val="621.6"/>
      <sheetName val="621.8"/>
      <sheetName val="623.2"/>
      <sheetName val="630.1.3.2"/>
      <sheetName val="630.1.6"/>
      <sheetName val="630.1.7"/>
      <sheetName val="632.1.2"/>
      <sheetName val="640.1"/>
      <sheetName val="642.1"/>
      <sheetName val="650.2"/>
      <sheetName val="650.3"/>
      <sheetName val="650.4"/>
      <sheetName val="642.2.1"/>
      <sheetName val="642.2.2"/>
      <sheetName val="672.3"/>
      <sheetName val="673.2"/>
      <sheetName val="700.1"/>
      <sheetName val="700.3"/>
      <sheetName val="701.1.2"/>
      <sheetName val="710.1.1"/>
      <sheetName val="900.2.3"/>
      <sheetName val="900.3.3"/>
      <sheetName val="1.01"/>
      <sheetName val="1.02"/>
      <sheetName val="1.03"/>
      <sheetName val="1.04"/>
      <sheetName val="1.05"/>
      <sheetName val="5.05"/>
      <sheetName val="5.15"/>
      <sheetName val="5.16"/>
      <sheetName val="5.17"/>
      <sheetName val="5.18"/>
      <sheetName val="5.19"/>
      <sheetName val="5.21"/>
      <sheetName val="6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3">
          <cell r="O43">
            <v>6</v>
          </cell>
        </row>
        <row r="207">
          <cell r="O207">
            <v>0.1</v>
          </cell>
        </row>
      </sheetData>
      <sheetData sheetId="12">
        <row r="43">
          <cell r="O43">
            <v>0.6</v>
          </cell>
        </row>
        <row r="83">
          <cell r="O83">
            <v>535</v>
          </cell>
        </row>
        <row r="125">
          <cell r="O125">
            <v>5.4</v>
          </cell>
        </row>
        <row r="165">
          <cell r="O165">
            <v>133.19999999999999</v>
          </cell>
        </row>
        <row r="350">
          <cell r="O350">
            <v>825.7</v>
          </cell>
        </row>
        <row r="390">
          <cell r="O390">
            <v>2.9</v>
          </cell>
        </row>
      </sheetData>
      <sheetData sheetId="13">
        <row r="44">
          <cell r="O44">
            <v>276</v>
          </cell>
        </row>
        <row r="86">
          <cell r="O86">
            <v>166</v>
          </cell>
        </row>
      </sheetData>
      <sheetData sheetId="14">
        <row r="44">
          <cell r="O44">
            <v>2400</v>
          </cell>
        </row>
        <row r="86">
          <cell r="O86">
            <v>1200</v>
          </cell>
        </row>
        <row r="128">
          <cell r="O128">
            <v>55</v>
          </cell>
        </row>
        <row r="209">
          <cell r="O209">
            <v>75.2</v>
          </cell>
        </row>
        <row r="248">
          <cell r="O248">
            <v>13.2</v>
          </cell>
        </row>
      </sheetData>
      <sheetData sheetId="15">
        <row r="31">
          <cell r="O31">
            <v>2054.5</v>
          </cell>
        </row>
        <row r="196">
          <cell r="O196">
            <v>1058.5</v>
          </cell>
        </row>
        <row r="278">
          <cell r="O278">
            <v>0</v>
          </cell>
        </row>
        <row r="319">
          <cell r="O319">
            <v>64</v>
          </cell>
        </row>
        <row r="360">
          <cell r="O360">
            <v>852.8</v>
          </cell>
        </row>
        <row r="401">
          <cell r="O401">
            <v>42</v>
          </cell>
        </row>
        <row r="442">
          <cell r="O442">
            <v>0</v>
          </cell>
        </row>
        <row r="524">
          <cell r="O524">
            <v>58803.4</v>
          </cell>
        </row>
        <row r="565">
          <cell r="O565">
            <v>0</v>
          </cell>
        </row>
        <row r="606">
          <cell r="O606">
            <v>482.8</v>
          </cell>
        </row>
        <row r="684">
          <cell r="O684">
            <v>1818</v>
          </cell>
        </row>
        <row r="721">
          <cell r="O721">
            <v>0</v>
          </cell>
        </row>
        <row r="758">
          <cell r="O758">
            <v>0</v>
          </cell>
        </row>
        <row r="799">
          <cell r="O799">
            <v>0</v>
          </cell>
        </row>
        <row r="840">
          <cell r="O840">
            <v>25.2</v>
          </cell>
        </row>
        <row r="881">
          <cell r="O881">
            <v>0</v>
          </cell>
        </row>
        <row r="922">
          <cell r="O922">
            <v>72</v>
          </cell>
        </row>
        <row r="963">
          <cell r="O963">
            <v>396</v>
          </cell>
        </row>
        <row r="1004">
          <cell r="O1004">
            <v>0</v>
          </cell>
        </row>
        <row r="1045">
          <cell r="O1045">
            <v>0</v>
          </cell>
        </row>
        <row r="1166">
          <cell r="O1166">
            <v>34.299999999999997</v>
          </cell>
        </row>
        <row r="1204">
          <cell r="O1204">
            <v>74</v>
          </cell>
        </row>
      </sheetData>
      <sheetData sheetId="16">
        <row r="40">
          <cell r="O40">
            <v>1350</v>
          </cell>
        </row>
        <row r="77">
          <cell r="O77">
            <v>202.5</v>
          </cell>
        </row>
        <row r="117">
          <cell r="O117">
            <v>2700</v>
          </cell>
        </row>
        <row r="157">
          <cell r="O157">
            <v>38</v>
          </cell>
        </row>
      </sheetData>
      <sheetData sheetId="17">
        <row r="40">
          <cell r="O40">
            <v>41569.5</v>
          </cell>
        </row>
        <row r="79">
          <cell r="O79">
            <v>419.6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12">
          <cell r="N112">
            <v>1882337</v>
          </cell>
        </row>
      </sheetData>
      <sheetData sheetId="78">
        <row r="100">
          <cell r="N100">
            <v>5064396</v>
          </cell>
        </row>
      </sheetData>
      <sheetData sheetId="79">
        <row r="100">
          <cell r="N100">
            <v>344412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146-9924-49D6-A41C-99E165B0BA34}">
  <dimension ref="A1:L97"/>
  <sheetViews>
    <sheetView tabSelected="1" workbookViewId="0">
      <selection activeCell="I94" sqref="I94:I96"/>
    </sheetView>
  </sheetViews>
  <sheetFormatPr baseColWidth="10" defaultColWidth="24" defaultRowHeight="13.5" x14ac:dyDescent="0.25"/>
  <cols>
    <col min="1" max="1" width="3.125" style="4" customWidth="1"/>
    <col min="2" max="2" width="1.625" style="4" customWidth="1"/>
    <col min="3" max="3" width="11" style="61" customWidth="1"/>
    <col min="4" max="4" width="54.375" style="4" customWidth="1"/>
    <col min="5" max="5" width="8.25" style="4" customWidth="1"/>
    <col min="6" max="6" width="10.875" style="4" customWidth="1"/>
    <col min="7" max="7" width="15.75" style="4" customWidth="1"/>
    <col min="8" max="8" width="18.5" style="4" customWidth="1"/>
    <col min="9" max="10" width="18.875" style="4" customWidth="1"/>
    <col min="11" max="11" width="1.375" style="4" customWidth="1"/>
    <col min="12" max="16384" width="24" style="4"/>
  </cols>
  <sheetData>
    <row r="1" spans="3:12" ht="9" customHeight="1" x14ac:dyDescent="0.25">
      <c r="C1" s="1"/>
      <c r="D1" s="2"/>
      <c r="E1" s="2"/>
      <c r="F1" s="2"/>
      <c r="G1" s="2"/>
      <c r="H1" s="3"/>
    </row>
    <row r="2" spans="3:12" ht="21" customHeight="1" x14ac:dyDescent="0.25">
      <c r="C2" s="62" t="s">
        <v>0</v>
      </c>
      <c r="D2" s="63"/>
      <c r="E2" s="63"/>
      <c r="F2" s="63"/>
      <c r="G2" s="63"/>
      <c r="H2" s="63"/>
      <c r="I2" s="63"/>
      <c r="J2" s="63"/>
    </row>
    <row r="3" spans="3:12" ht="38.25" customHeight="1" x14ac:dyDescent="0.25">
      <c r="C3" s="64" t="s">
        <v>1</v>
      </c>
      <c r="D3" s="65"/>
      <c r="E3" s="65"/>
      <c r="F3" s="65"/>
      <c r="G3" s="65"/>
      <c r="H3" s="65"/>
      <c r="I3" s="65"/>
      <c r="J3" s="66"/>
    </row>
    <row r="4" spans="3:12" ht="48" customHeight="1" x14ac:dyDescent="0.25">
      <c r="C4" s="67"/>
      <c r="D4" s="68"/>
      <c r="E4" s="68"/>
      <c r="F4" s="68"/>
      <c r="G4" s="68"/>
      <c r="H4" s="68"/>
      <c r="I4" s="68"/>
      <c r="J4" s="69"/>
    </row>
    <row r="5" spans="3:12" ht="6.75" customHeight="1" thickBot="1" x14ac:dyDescent="0.3">
      <c r="C5" s="5"/>
      <c r="D5" s="6"/>
      <c r="E5" s="6"/>
      <c r="F5" s="3"/>
      <c r="G5" s="3"/>
      <c r="H5" s="3"/>
    </row>
    <row r="6" spans="3:12" ht="31.5" customHeight="1" thickBot="1" x14ac:dyDescent="0.3"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8" t="s">
        <v>9</v>
      </c>
    </row>
    <row r="7" spans="3:12" ht="5.0999999999999996" customHeight="1" thickBot="1" x14ac:dyDescent="0.3">
      <c r="C7" s="9"/>
      <c r="D7" s="9"/>
      <c r="E7" s="9"/>
      <c r="F7" s="9"/>
      <c r="G7" s="9"/>
      <c r="H7" s="9"/>
    </row>
    <row r="8" spans="3:12" s="16" customFormat="1" ht="20.100000000000001" hidden="1" customHeight="1" x14ac:dyDescent="0.2">
      <c r="C8" s="10">
        <v>1</v>
      </c>
      <c r="D8" s="11" t="s">
        <v>10</v>
      </c>
      <c r="E8" s="12"/>
      <c r="F8" s="13"/>
      <c r="G8" s="14"/>
      <c r="H8" s="14"/>
      <c r="I8" s="7">
        <f>SUM(H9:H14)</f>
        <v>0</v>
      </c>
      <c r="J8" s="15" t="e">
        <f>+I8/$I$87</f>
        <v>#DIV/0!</v>
      </c>
      <c r="L8" s="17"/>
    </row>
    <row r="9" spans="3:12" ht="5.0999999999999996" hidden="1" customHeight="1" x14ac:dyDescent="0.25">
      <c r="C9" s="9"/>
      <c r="D9" s="9"/>
      <c r="E9" s="9"/>
      <c r="F9" s="9"/>
      <c r="G9" s="9"/>
      <c r="H9" s="9"/>
    </row>
    <row r="10" spans="3:12" s="16" customFormat="1" ht="15.95" hidden="1" customHeight="1" x14ac:dyDescent="0.2">
      <c r="C10" s="18">
        <v>1.01</v>
      </c>
      <c r="D10" s="16" t="s">
        <v>11</v>
      </c>
      <c r="E10" s="18" t="s">
        <v>12</v>
      </c>
      <c r="F10" s="19">
        <f>+'[1]1.01 TRABAJOS PRELIMINARES'!O43</f>
        <v>6</v>
      </c>
      <c r="G10" s="20"/>
      <c r="H10" s="20">
        <f>+F10*G10</f>
        <v>0</v>
      </c>
    </row>
    <row r="11" spans="3:12" s="16" customFormat="1" ht="15.95" hidden="1" customHeight="1" x14ac:dyDescent="0.2">
      <c r="C11" s="18">
        <v>1.02</v>
      </c>
      <c r="D11" s="16" t="s">
        <v>13</v>
      </c>
      <c r="E11" s="18" t="s">
        <v>14</v>
      </c>
      <c r="F11" s="19">
        <v>0</v>
      </c>
      <c r="G11" s="20">
        <f>+'[1]1.02'!N112</f>
        <v>1882337</v>
      </c>
      <c r="H11" s="20">
        <f t="shared" ref="H11:H14" si="0">+F11*G11</f>
        <v>0</v>
      </c>
    </row>
    <row r="12" spans="3:12" s="16" customFormat="1" ht="15.95" hidden="1" customHeight="1" x14ac:dyDescent="0.2">
      <c r="C12" s="18">
        <v>1.03</v>
      </c>
      <c r="D12" s="21" t="s">
        <v>15</v>
      </c>
      <c r="E12" s="18" t="s">
        <v>14</v>
      </c>
      <c r="F12" s="19">
        <v>0</v>
      </c>
      <c r="G12" s="20">
        <f>+'[1]1.03'!N100</f>
        <v>5064396</v>
      </c>
      <c r="H12" s="20">
        <f t="shared" si="0"/>
        <v>0</v>
      </c>
    </row>
    <row r="13" spans="3:12" s="16" customFormat="1" ht="15.95" hidden="1" customHeight="1" x14ac:dyDescent="0.2">
      <c r="C13" s="18">
        <v>1.04</v>
      </c>
      <c r="D13" s="21" t="s">
        <v>16</v>
      </c>
      <c r="E13" s="18" t="s">
        <v>17</v>
      </c>
      <c r="F13" s="19">
        <v>0</v>
      </c>
      <c r="G13" s="20">
        <f>+'[1]1.04'!N100</f>
        <v>344412</v>
      </c>
      <c r="H13" s="20">
        <f t="shared" si="0"/>
        <v>0</v>
      </c>
    </row>
    <row r="14" spans="3:12" s="16" customFormat="1" ht="15.95" hidden="1" customHeight="1" x14ac:dyDescent="0.2">
      <c r="C14" s="18">
        <v>1.05</v>
      </c>
      <c r="D14" s="16" t="s">
        <v>18</v>
      </c>
      <c r="E14" s="18" t="s">
        <v>19</v>
      </c>
      <c r="F14" s="19">
        <f>+'[1]1.01 TRABAJOS PRELIMINARES'!O207</f>
        <v>0.1</v>
      </c>
      <c r="G14" s="20"/>
      <c r="H14" s="20">
        <f t="shared" si="0"/>
        <v>0</v>
      </c>
    </row>
    <row r="15" spans="3:12" s="16" customFormat="1" ht="5.0999999999999996" hidden="1" customHeight="1" x14ac:dyDescent="0.2">
      <c r="C15" s="22"/>
      <c r="D15" s="23"/>
      <c r="E15" s="23"/>
      <c r="F15" s="23"/>
      <c r="G15" s="24"/>
      <c r="H15" s="25"/>
    </row>
    <row r="16" spans="3:12" s="16" customFormat="1" ht="20.100000000000001" customHeight="1" thickBot="1" x14ac:dyDescent="0.25">
      <c r="C16" s="10">
        <v>2</v>
      </c>
      <c r="D16" s="11" t="s">
        <v>20</v>
      </c>
      <c r="E16" s="12"/>
      <c r="F16" s="13"/>
      <c r="G16" s="14"/>
      <c r="H16" s="14"/>
      <c r="I16" s="7">
        <f>SUM(H17:H20)</f>
        <v>0</v>
      </c>
      <c r="J16" s="15" t="e">
        <f>+I16/$I$87</f>
        <v>#DIV/0!</v>
      </c>
      <c r="L16" s="17"/>
    </row>
    <row r="17" spans="1:12" ht="5.0999999999999996" customHeight="1" x14ac:dyDescent="0.25">
      <c r="C17" s="9"/>
      <c r="D17" s="9"/>
      <c r="E17" s="9"/>
      <c r="F17" s="9"/>
      <c r="G17" s="9"/>
      <c r="H17" s="9"/>
    </row>
    <row r="18" spans="1:12" s="16" customFormat="1" ht="15.95" customHeight="1" x14ac:dyDescent="0.2">
      <c r="C18" s="18">
        <v>2.0099999999999998</v>
      </c>
      <c r="D18" s="16" t="s">
        <v>21</v>
      </c>
      <c r="E18" s="18" t="s">
        <v>19</v>
      </c>
      <c r="F18" s="19">
        <f>+'[1]2. EXPLANACIONES'!O43</f>
        <v>0.6</v>
      </c>
      <c r="G18" s="20"/>
      <c r="H18" s="20">
        <f>+F18*G18</f>
        <v>0</v>
      </c>
    </row>
    <row r="19" spans="1:12" s="16" customFormat="1" ht="15.95" customHeight="1" x14ac:dyDescent="0.2">
      <c r="C19" s="18">
        <v>2.02</v>
      </c>
      <c r="D19" s="16" t="s">
        <v>22</v>
      </c>
      <c r="E19" s="18" t="s">
        <v>23</v>
      </c>
      <c r="F19" s="19">
        <f>+'[1]2. EXPLANACIONES'!O83</f>
        <v>535</v>
      </c>
      <c r="G19" s="20"/>
      <c r="H19" s="20">
        <f t="shared" ref="H19:H20" si="1">+F19*G19</f>
        <v>0</v>
      </c>
    </row>
    <row r="20" spans="1:12" s="16" customFormat="1" ht="15.95" customHeight="1" x14ac:dyDescent="0.2">
      <c r="C20" s="18">
        <v>2.0299999999999998</v>
      </c>
      <c r="D20" s="21" t="s">
        <v>24</v>
      </c>
      <c r="E20" s="18" t="s">
        <v>23</v>
      </c>
      <c r="F20" s="19">
        <f>+'[1]2. EXPLANACIONES'!O125</f>
        <v>5.4</v>
      </c>
      <c r="G20" s="20"/>
      <c r="H20" s="20">
        <f t="shared" si="1"/>
        <v>0</v>
      </c>
    </row>
    <row r="21" spans="1:12" s="16" customFormat="1" ht="5.0999999999999996" customHeight="1" thickBot="1" x14ac:dyDescent="0.25">
      <c r="C21" s="22"/>
      <c r="D21" s="23"/>
      <c r="E21" s="23"/>
      <c r="F21" s="23"/>
      <c r="G21" s="24"/>
      <c r="H21" s="25"/>
    </row>
    <row r="22" spans="1:12" s="16" customFormat="1" ht="20.100000000000001" customHeight="1" thickBot="1" x14ac:dyDescent="0.25">
      <c r="C22" s="10">
        <v>3</v>
      </c>
      <c r="D22" s="11" t="s">
        <v>25</v>
      </c>
      <c r="E22" s="12"/>
      <c r="F22" s="13"/>
      <c r="G22" s="14"/>
      <c r="H22" s="14"/>
      <c r="I22" s="7">
        <f>SUM(H23:H27)</f>
        <v>0</v>
      </c>
      <c r="J22" s="15" t="e">
        <f>+I22/$I$87</f>
        <v>#DIV/0!</v>
      </c>
      <c r="L22" s="17"/>
    </row>
    <row r="23" spans="1:12" s="28" customFormat="1" ht="5.0999999999999996" customHeight="1" x14ac:dyDescent="0.2">
      <c r="A23" s="16"/>
      <c r="B23" s="16"/>
      <c r="C23" s="26"/>
      <c r="D23" s="26"/>
      <c r="E23" s="27"/>
      <c r="F23" s="27"/>
      <c r="G23" s="27"/>
      <c r="H23" s="27"/>
    </row>
    <row r="24" spans="1:12" s="16" customFormat="1" ht="15.95" customHeight="1" x14ac:dyDescent="0.2">
      <c r="C24" s="18">
        <v>3.01</v>
      </c>
      <c r="D24" s="16" t="s">
        <v>26</v>
      </c>
      <c r="E24" s="18" t="s">
        <v>23</v>
      </c>
      <c r="F24" s="29">
        <f>+'[1]3. AFIRMADOS_BASES_SUBBASES'!O44</f>
        <v>276</v>
      </c>
      <c r="G24" s="30"/>
      <c r="H24" s="20">
        <f t="shared" ref="H24:H27" si="2">+F24*G24</f>
        <v>0</v>
      </c>
    </row>
    <row r="25" spans="1:12" s="16" customFormat="1" ht="15.95" customHeight="1" x14ac:dyDescent="0.2">
      <c r="C25" s="18">
        <v>3.02</v>
      </c>
      <c r="D25" s="16" t="s">
        <v>27</v>
      </c>
      <c r="E25" s="18" t="s">
        <v>23</v>
      </c>
      <c r="F25" s="29">
        <f>+'[1]3. AFIRMADOS_BASES_SUBBASES'!O86</f>
        <v>166</v>
      </c>
      <c r="G25" s="30"/>
      <c r="H25" s="20">
        <f t="shared" si="2"/>
        <v>0</v>
      </c>
    </row>
    <row r="26" spans="1:12" s="16" customFormat="1" ht="15.95" customHeight="1" x14ac:dyDescent="0.2">
      <c r="C26" s="18">
        <v>3.03</v>
      </c>
      <c r="D26" s="16" t="s">
        <v>28</v>
      </c>
      <c r="E26" s="18" t="s">
        <v>23</v>
      </c>
      <c r="F26" s="29">
        <v>93</v>
      </c>
      <c r="G26" s="30"/>
      <c r="H26" s="20">
        <f t="shared" si="2"/>
        <v>0</v>
      </c>
    </row>
    <row r="27" spans="1:12" s="16" customFormat="1" ht="15.95" customHeight="1" x14ac:dyDescent="0.2">
      <c r="C27" s="18">
        <v>3.04</v>
      </c>
      <c r="D27" s="16" t="s">
        <v>29</v>
      </c>
      <c r="E27" s="18" t="s">
        <v>30</v>
      </c>
      <c r="F27" s="29">
        <f>+'[1]2. EXPLANACIONES'!O165</f>
        <v>133.19999999999999</v>
      </c>
      <c r="G27" s="30"/>
      <c r="H27" s="20">
        <f t="shared" si="2"/>
        <v>0</v>
      </c>
    </row>
    <row r="28" spans="1:12" s="16" customFormat="1" ht="5.0999999999999996" customHeight="1" thickBot="1" x14ac:dyDescent="0.25">
      <c r="C28" s="22"/>
      <c r="D28" s="23"/>
      <c r="E28" s="23"/>
      <c r="F28" s="23"/>
      <c r="G28" s="24"/>
      <c r="H28" s="31"/>
    </row>
    <row r="29" spans="1:12" s="16" customFormat="1" ht="20.100000000000001" customHeight="1" thickBot="1" x14ac:dyDescent="0.25">
      <c r="C29" s="10">
        <v>4</v>
      </c>
      <c r="D29" s="11" t="s">
        <v>31</v>
      </c>
      <c r="E29" s="12"/>
      <c r="F29" s="13"/>
      <c r="G29" s="14"/>
      <c r="H29" s="14"/>
      <c r="I29" s="7">
        <f>SUM(H30:H35)</f>
        <v>0</v>
      </c>
      <c r="J29" s="15" t="e">
        <f>+I29/$I$87</f>
        <v>#DIV/0!</v>
      </c>
      <c r="L29" s="17"/>
    </row>
    <row r="30" spans="1:12" s="16" customFormat="1" ht="5.0999999999999996" customHeight="1" x14ac:dyDescent="0.2">
      <c r="C30" s="26"/>
      <c r="D30" s="32"/>
      <c r="E30" s="27"/>
      <c r="F30" s="27"/>
      <c r="G30" s="27"/>
      <c r="H30" s="27"/>
    </row>
    <row r="31" spans="1:12" s="16" customFormat="1" ht="15.95" customHeight="1" x14ac:dyDescent="0.2">
      <c r="C31" s="18">
        <v>4.01</v>
      </c>
      <c r="D31" s="21" t="s">
        <v>32</v>
      </c>
      <c r="E31" s="18" t="s">
        <v>17</v>
      </c>
      <c r="F31" s="29">
        <f>+'[1]4. PAVIMENTOS ASFALTICOS'!O44</f>
        <v>2400</v>
      </c>
      <c r="G31" s="20"/>
      <c r="H31" s="20">
        <f t="shared" ref="H31:H35" si="3">+F31*G31</f>
        <v>0</v>
      </c>
    </row>
    <row r="32" spans="1:12" s="16" customFormat="1" ht="15.95" customHeight="1" x14ac:dyDescent="0.2">
      <c r="C32" s="18">
        <v>4.0199999999999996</v>
      </c>
      <c r="D32" s="16" t="s">
        <v>33</v>
      </c>
      <c r="E32" s="18" t="s">
        <v>17</v>
      </c>
      <c r="F32" s="29">
        <f>+'[1]4. PAVIMENTOS ASFALTICOS'!O86</f>
        <v>1200</v>
      </c>
      <c r="G32" s="20"/>
      <c r="H32" s="20">
        <f t="shared" si="3"/>
        <v>0</v>
      </c>
    </row>
    <row r="33" spans="3:12" s="16" customFormat="1" ht="15.95" customHeight="1" x14ac:dyDescent="0.2">
      <c r="C33" s="18">
        <v>4.03</v>
      </c>
      <c r="D33" s="16" t="s">
        <v>34</v>
      </c>
      <c r="E33" s="18" t="s">
        <v>23</v>
      </c>
      <c r="F33" s="29">
        <f>+'[1]4. PAVIMENTOS ASFALTICOS'!O128</f>
        <v>55</v>
      </c>
      <c r="G33" s="30"/>
      <c r="H33" s="20">
        <f t="shared" si="3"/>
        <v>0</v>
      </c>
    </row>
    <row r="34" spans="3:12" s="16" customFormat="1" ht="15.95" customHeight="1" x14ac:dyDescent="0.2">
      <c r="C34" s="18">
        <v>4.04</v>
      </c>
      <c r="D34" s="16" t="s">
        <v>35</v>
      </c>
      <c r="E34" s="18" t="s">
        <v>23</v>
      </c>
      <c r="F34" s="29">
        <f>F33</f>
        <v>55</v>
      </c>
      <c r="G34" s="30"/>
      <c r="H34" s="20">
        <f t="shared" si="3"/>
        <v>0</v>
      </c>
    </row>
    <row r="35" spans="3:12" s="16" customFormat="1" ht="15.95" customHeight="1" x14ac:dyDescent="0.2">
      <c r="C35" s="18">
        <v>4.05</v>
      </c>
      <c r="D35" s="16" t="s">
        <v>36</v>
      </c>
      <c r="E35" s="18" t="s">
        <v>23</v>
      </c>
      <c r="F35" s="29">
        <f>+'[1]4. PAVIMENTOS ASFALTICOS'!$O$209+'[1]4. PAVIMENTOS ASFALTICOS'!$O$248</f>
        <v>88.4</v>
      </c>
      <c r="G35" s="30"/>
      <c r="H35" s="20">
        <f t="shared" si="3"/>
        <v>0</v>
      </c>
    </row>
    <row r="36" spans="3:12" s="16" customFormat="1" ht="5.0999999999999996" customHeight="1" thickBot="1" x14ac:dyDescent="0.25">
      <c r="C36" s="22"/>
      <c r="D36" s="23"/>
      <c r="E36" s="23"/>
      <c r="F36" s="23"/>
      <c r="G36" s="24"/>
      <c r="H36" s="31"/>
    </row>
    <row r="37" spans="3:12" s="16" customFormat="1" ht="20.100000000000001" customHeight="1" thickBot="1" x14ac:dyDescent="0.25">
      <c r="C37" s="10">
        <v>5</v>
      </c>
      <c r="D37" s="11" t="s">
        <v>37</v>
      </c>
      <c r="E37" s="12"/>
      <c r="F37" s="13"/>
      <c r="G37" s="14"/>
      <c r="H37" s="14"/>
      <c r="I37" s="7">
        <f>SUM(H39:H72)</f>
        <v>0</v>
      </c>
      <c r="J37" s="15" t="e">
        <f>+I37/$I$87</f>
        <v>#DIV/0!</v>
      </c>
      <c r="L37" s="17"/>
    </row>
    <row r="38" spans="3:12" s="16" customFormat="1" ht="5.0999999999999996" customHeight="1" x14ac:dyDescent="0.2">
      <c r="C38" s="26"/>
      <c r="D38" s="26"/>
      <c r="E38" s="27"/>
      <c r="F38" s="27"/>
      <c r="G38" s="27"/>
      <c r="H38" s="27"/>
    </row>
    <row r="39" spans="3:12" s="16" customFormat="1" ht="15.95" customHeight="1" x14ac:dyDescent="0.2">
      <c r="C39" s="33">
        <v>5.01</v>
      </c>
      <c r="D39" s="21" t="s">
        <v>38</v>
      </c>
      <c r="E39" s="18" t="s">
        <v>23</v>
      </c>
      <c r="F39" s="29">
        <f>+'[1]5. ESTRUCTURAS Y DRENAJES'!O31</f>
        <v>2054.5</v>
      </c>
      <c r="G39" s="30"/>
      <c r="H39" s="20">
        <f>+F39*G39</f>
        <v>0</v>
      </c>
    </row>
    <row r="40" spans="3:12" s="16" customFormat="1" ht="15.95" customHeight="1" x14ac:dyDescent="0.2">
      <c r="C40" s="33">
        <v>5.0199999999999996</v>
      </c>
      <c r="D40" s="21" t="s">
        <v>39</v>
      </c>
      <c r="E40" s="18" t="s">
        <v>23</v>
      </c>
      <c r="F40" s="29">
        <f>+'[1]5. ESTRUCTURAS Y DRENAJES'!O196</f>
        <v>1058.5</v>
      </c>
      <c r="G40" s="30"/>
      <c r="H40" s="20">
        <f t="shared" ref="H40:H72" si="4">+F40*G40</f>
        <v>0</v>
      </c>
    </row>
    <row r="41" spans="3:12" s="16" customFormat="1" ht="15.95" hidden="1" customHeight="1" x14ac:dyDescent="0.2">
      <c r="C41" s="33">
        <v>5.03</v>
      </c>
      <c r="D41" s="16" t="s">
        <v>40</v>
      </c>
      <c r="E41" s="18" t="s">
        <v>12</v>
      </c>
      <c r="F41" s="29">
        <v>0</v>
      </c>
      <c r="G41" s="30"/>
      <c r="H41" s="20">
        <f t="shared" si="4"/>
        <v>0</v>
      </c>
    </row>
    <row r="42" spans="3:12" s="16" customFormat="1" ht="17.25" hidden="1" customHeight="1" x14ac:dyDescent="0.2">
      <c r="C42" s="33">
        <v>5.04</v>
      </c>
      <c r="D42" s="21" t="s">
        <v>41</v>
      </c>
      <c r="E42" s="18" t="s">
        <v>23</v>
      </c>
      <c r="F42" s="29">
        <f>+'[1]5. ESTRUCTURAS Y DRENAJES'!O278</f>
        <v>0</v>
      </c>
      <c r="G42" s="30"/>
      <c r="H42" s="20">
        <f t="shared" si="4"/>
        <v>0</v>
      </c>
    </row>
    <row r="43" spans="3:12" s="16" customFormat="1" ht="17.25" customHeight="1" x14ac:dyDescent="0.2">
      <c r="C43" s="33">
        <v>5.03</v>
      </c>
      <c r="D43" s="21" t="s">
        <v>42</v>
      </c>
      <c r="E43" s="18" t="s">
        <v>14</v>
      </c>
      <c r="F43" s="29">
        <f>+'[1]5. ESTRUCTURAS Y DRENAJES'!O319</f>
        <v>64</v>
      </c>
      <c r="G43" s="30"/>
      <c r="H43" s="20">
        <f t="shared" si="4"/>
        <v>0</v>
      </c>
    </row>
    <row r="44" spans="3:12" s="16" customFormat="1" ht="15.95" customHeight="1" x14ac:dyDescent="0.2">
      <c r="C44" s="33">
        <v>5.04</v>
      </c>
      <c r="D44" s="16" t="s">
        <v>43</v>
      </c>
      <c r="E44" s="18" t="s">
        <v>23</v>
      </c>
      <c r="F44" s="29">
        <f>+'[1]5. ESTRUCTURAS Y DRENAJES'!O360</f>
        <v>852.8</v>
      </c>
      <c r="G44" s="30"/>
      <c r="H44" s="20">
        <f t="shared" si="4"/>
        <v>0</v>
      </c>
    </row>
    <row r="45" spans="3:12" s="16" customFormat="1" ht="30" customHeight="1" x14ac:dyDescent="0.2">
      <c r="C45" s="33">
        <v>5.05</v>
      </c>
      <c r="D45" s="21" t="s">
        <v>44</v>
      </c>
      <c r="E45" s="18" t="s">
        <v>12</v>
      </c>
      <c r="F45" s="29">
        <f>+'[1]5. ESTRUCTURAS Y DRENAJES'!O401</f>
        <v>42</v>
      </c>
      <c r="G45" s="30"/>
      <c r="H45" s="20">
        <f t="shared" si="4"/>
        <v>0</v>
      </c>
    </row>
    <row r="46" spans="3:12" s="16" customFormat="1" ht="34.9" hidden="1" customHeight="1" x14ac:dyDescent="0.2">
      <c r="C46" s="33">
        <v>5.08</v>
      </c>
      <c r="D46" s="21" t="s">
        <v>45</v>
      </c>
      <c r="E46" s="18" t="s">
        <v>12</v>
      </c>
      <c r="F46" s="29">
        <f>+'[1]5. ESTRUCTURAS Y DRENAJES'!O442</f>
        <v>0</v>
      </c>
      <c r="G46" s="30"/>
      <c r="H46" s="20">
        <f t="shared" si="4"/>
        <v>0</v>
      </c>
    </row>
    <row r="47" spans="3:12" s="16" customFormat="1" ht="15.95" customHeight="1" x14ac:dyDescent="0.2">
      <c r="C47" s="33">
        <v>5.0599999999999996</v>
      </c>
      <c r="D47" s="16" t="s">
        <v>46</v>
      </c>
      <c r="E47" s="18" t="s">
        <v>47</v>
      </c>
      <c r="F47" s="29">
        <f>+'[1]5. ESTRUCTURAS Y DRENAJES'!O524</f>
        <v>58803.4</v>
      </c>
      <c r="G47" s="30"/>
      <c r="H47" s="20">
        <f t="shared" si="4"/>
        <v>0</v>
      </c>
    </row>
    <row r="48" spans="3:12" s="16" customFormat="1" ht="15.95" hidden="1" customHeight="1" x14ac:dyDescent="0.2">
      <c r="C48" s="33">
        <v>5.0999999999999996</v>
      </c>
      <c r="D48" s="16" t="s">
        <v>48</v>
      </c>
      <c r="E48" s="18" t="s">
        <v>14</v>
      </c>
      <c r="F48" s="29">
        <f>+'[1]5. ESTRUCTURAS Y DRENAJES'!O565</f>
        <v>0</v>
      </c>
      <c r="G48" s="30"/>
      <c r="H48" s="20">
        <f t="shared" si="4"/>
        <v>0</v>
      </c>
    </row>
    <row r="49" spans="3:8" s="16" customFormat="1" ht="15.95" customHeight="1" x14ac:dyDescent="0.2">
      <c r="C49" s="33">
        <v>5.07</v>
      </c>
      <c r="D49" s="16" t="s">
        <v>49</v>
      </c>
      <c r="E49" s="18" t="s">
        <v>12</v>
      </c>
      <c r="F49" s="29">
        <f>+'[1]5. ESTRUCTURAS Y DRENAJES'!O606</f>
        <v>482.8</v>
      </c>
      <c r="G49" s="30"/>
      <c r="H49" s="20">
        <f t="shared" si="4"/>
        <v>0</v>
      </c>
    </row>
    <row r="50" spans="3:8" s="16" customFormat="1" ht="15.95" customHeight="1" x14ac:dyDescent="0.2">
      <c r="C50" s="33">
        <v>5.08</v>
      </c>
      <c r="D50" s="16" t="s">
        <v>50</v>
      </c>
      <c r="E50" s="18" t="s">
        <v>47</v>
      </c>
      <c r="F50" s="29">
        <f>+'[1]5. ESTRUCTURAS Y DRENAJES'!O684</f>
        <v>1818</v>
      </c>
      <c r="G50" s="30"/>
      <c r="H50" s="20">
        <f t="shared" si="4"/>
        <v>0</v>
      </c>
    </row>
    <row r="51" spans="3:8" s="16" customFormat="1" ht="15.95" hidden="1" customHeight="1" x14ac:dyDescent="0.2">
      <c r="C51" s="33">
        <v>5.13</v>
      </c>
      <c r="D51" s="16" t="s">
        <v>51</v>
      </c>
      <c r="E51" s="18" t="s">
        <v>47</v>
      </c>
      <c r="F51" s="29">
        <f>+'[1]5. ESTRUCTURAS Y DRENAJES'!O721</f>
        <v>0</v>
      </c>
      <c r="G51" s="20"/>
      <c r="H51" s="20">
        <f t="shared" si="4"/>
        <v>0</v>
      </c>
    </row>
    <row r="52" spans="3:8" s="16" customFormat="1" ht="15.95" hidden="1" customHeight="1" x14ac:dyDescent="0.2">
      <c r="C52" s="33">
        <v>5.14</v>
      </c>
      <c r="D52" s="16" t="s">
        <v>52</v>
      </c>
      <c r="E52" s="18" t="s">
        <v>47</v>
      </c>
      <c r="F52" s="29">
        <f>+'[1]5. ESTRUCTURAS Y DRENAJES'!O758</f>
        <v>0</v>
      </c>
      <c r="G52" s="20"/>
      <c r="H52" s="20">
        <f t="shared" si="4"/>
        <v>0</v>
      </c>
    </row>
    <row r="53" spans="3:8" s="16" customFormat="1" ht="15.95" hidden="1" customHeight="1" x14ac:dyDescent="0.2">
      <c r="C53" s="33">
        <v>5.15</v>
      </c>
      <c r="D53" s="16" t="s">
        <v>53</v>
      </c>
      <c r="E53" s="18" t="s">
        <v>12</v>
      </c>
      <c r="F53" s="19">
        <f>+'[1]5. ESTRUCTURAS Y DRENAJES'!O799</f>
        <v>0</v>
      </c>
      <c r="G53" s="30"/>
      <c r="H53" s="20">
        <f t="shared" si="4"/>
        <v>0</v>
      </c>
    </row>
    <row r="54" spans="3:8" s="16" customFormat="1" ht="15.95" customHeight="1" x14ac:dyDescent="0.2">
      <c r="C54" s="33">
        <v>5.09</v>
      </c>
      <c r="D54" s="16" t="s">
        <v>54</v>
      </c>
      <c r="E54" s="18" t="s">
        <v>12</v>
      </c>
      <c r="F54" s="19">
        <f>+'[1]5. ESTRUCTURAS Y DRENAJES'!O840</f>
        <v>25.2</v>
      </c>
      <c r="G54" s="30"/>
      <c r="H54" s="20">
        <f t="shared" si="4"/>
        <v>0</v>
      </c>
    </row>
    <row r="55" spans="3:8" s="16" customFormat="1" ht="15.95" hidden="1" customHeight="1" x14ac:dyDescent="0.2">
      <c r="C55" s="33">
        <v>5.17</v>
      </c>
      <c r="D55" s="16" t="s">
        <v>55</v>
      </c>
      <c r="E55" s="18" t="s">
        <v>12</v>
      </c>
      <c r="F55" s="19">
        <f>+'[1]5. ESTRUCTURAS Y DRENAJES'!O881</f>
        <v>0</v>
      </c>
      <c r="G55" s="30"/>
      <c r="H55" s="20">
        <f t="shared" si="4"/>
        <v>0</v>
      </c>
    </row>
    <row r="56" spans="3:8" s="16" customFormat="1" ht="30.75" customHeight="1" x14ac:dyDescent="0.2">
      <c r="C56" s="33">
        <v>5.0999999999999996</v>
      </c>
      <c r="D56" s="21" t="s">
        <v>56</v>
      </c>
      <c r="E56" s="18" t="s">
        <v>12</v>
      </c>
      <c r="F56" s="19">
        <f>+'[1]5. ESTRUCTURAS Y DRENAJES'!O922</f>
        <v>72</v>
      </c>
      <c r="G56" s="30"/>
      <c r="H56" s="20">
        <f t="shared" si="4"/>
        <v>0</v>
      </c>
    </row>
    <row r="57" spans="3:8" s="16" customFormat="1" ht="15.95" customHeight="1" x14ac:dyDescent="0.2">
      <c r="C57" s="33">
        <v>5.1100000000000003</v>
      </c>
      <c r="D57" s="16" t="s">
        <v>57</v>
      </c>
      <c r="E57" s="18" t="s">
        <v>17</v>
      </c>
      <c r="F57" s="19">
        <f>+'[1]5. ESTRUCTURAS Y DRENAJES'!O963</f>
        <v>396</v>
      </c>
      <c r="G57" s="30"/>
      <c r="H57" s="20">
        <f t="shared" si="4"/>
        <v>0</v>
      </c>
    </row>
    <row r="58" spans="3:8" s="16" customFormat="1" ht="15.95" hidden="1" customHeight="1" x14ac:dyDescent="0.2">
      <c r="C58" s="33">
        <v>5.2</v>
      </c>
      <c r="D58" s="16" t="s">
        <v>58</v>
      </c>
      <c r="E58" s="18" t="s">
        <v>23</v>
      </c>
      <c r="F58" s="29">
        <f>+'[1]5. ESTRUCTURAS Y DRENAJES'!O1004</f>
        <v>0</v>
      </c>
      <c r="G58" s="30"/>
      <c r="H58" s="20">
        <f t="shared" si="4"/>
        <v>0</v>
      </c>
    </row>
    <row r="59" spans="3:8" s="16" customFormat="1" ht="15.95" hidden="1" customHeight="1" x14ac:dyDescent="0.2">
      <c r="C59" s="33">
        <v>5.21</v>
      </c>
      <c r="D59" s="16" t="s">
        <v>59</v>
      </c>
      <c r="E59" s="18" t="s">
        <v>60</v>
      </c>
      <c r="F59" s="29">
        <f>+'[1]5. ESTRUCTURAS Y DRENAJES'!O1045</f>
        <v>0</v>
      </c>
      <c r="G59" s="20"/>
      <c r="H59" s="20">
        <f t="shared" si="4"/>
        <v>0</v>
      </c>
    </row>
    <row r="60" spans="3:8" s="16" customFormat="1" ht="15.95" customHeight="1" x14ac:dyDescent="0.2">
      <c r="C60" s="33">
        <v>5.12</v>
      </c>
      <c r="D60" s="16" t="s">
        <v>61</v>
      </c>
      <c r="E60" s="18" t="s">
        <v>23</v>
      </c>
      <c r="F60" s="29">
        <f>+'[1]2. EXPLANACIONES'!O350</f>
        <v>825.7</v>
      </c>
      <c r="G60" s="20"/>
      <c r="H60" s="20">
        <f t="shared" si="4"/>
        <v>0</v>
      </c>
    </row>
    <row r="61" spans="3:8" s="16" customFormat="1" ht="15.95" customHeight="1" x14ac:dyDescent="0.2">
      <c r="C61" s="33">
        <v>5.13</v>
      </c>
      <c r="D61" s="16" t="s">
        <v>62</v>
      </c>
      <c r="E61" s="18" t="s">
        <v>63</v>
      </c>
      <c r="F61" s="29">
        <v>5</v>
      </c>
      <c r="G61" s="20"/>
      <c r="H61" s="20">
        <f t="shared" si="4"/>
        <v>0</v>
      </c>
    </row>
    <row r="62" spans="3:8" s="16" customFormat="1" ht="15.95" customHeight="1" x14ac:dyDescent="0.2">
      <c r="C62" s="33">
        <v>5.14</v>
      </c>
      <c r="D62" s="16" t="s">
        <v>64</v>
      </c>
      <c r="E62" s="18" t="s">
        <v>17</v>
      </c>
      <c r="F62" s="29">
        <f>+'[1]2. EXPLANACIONES'!O390</f>
        <v>2.9</v>
      </c>
      <c r="G62" s="20"/>
      <c r="H62" s="20">
        <f t="shared" si="4"/>
        <v>0</v>
      </c>
    </row>
    <row r="63" spans="3:8" s="16" customFormat="1" ht="15.95" customHeight="1" x14ac:dyDescent="0.2">
      <c r="C63" s="33">
        <v>5.15</v>
      </c>
      <c r="D63" s="16" t="s">
        <v>65</v>
      </c>
      <c r="E63" s="18" t="s">
        <v>23</v>
      </c>
      <c r="F63" s="29">
        <f>+'[1]5. ESTRUCTURAS Y DRENAJES'!O1166</f>
        <v>34.299999999999997</v>
      </c>
      <c r="G63" s="20"/>
      <c r="H63" s="20">
        <f t="shared" si="4"/>
        <v>0</v>
      </c>
    </row>
    <row r="64" spans="3:8" s="16" customFormat="1" ht="15.95" customHeight="1" x14ac:dyDescent="0.2">
      <c r="C64" s="33">
        <v>5.16</v>
      </c>
      <c r="D64" s="16" t="s">
        <v>66</v>
      </c>
      <c r="E64" s="18" t="s">
        <v>23</v>
      </c>
      <c r="F64" s="29">
        <f>+'[1]5. ESTRUCTURAS Y DRENAJES'!O1204</f>
        <v>74</v>
      </c>
      <c r="G64" s="20"/>
      <c r="H64" s="20">
        <f t="shared" si="4"/>
        <v>0</v>
      </c>
    </row>
    <row r="65" spans="3:12" s="16" customFormat="1" x14ac:dyDescent="0.2">
      <c r="C65" s="33">
        <v>5.17</v>
      </c>
      <c r="D65" s="21" t="s">
        <v>67</v>
      </c>
      <c r="E65" s="18" t="s">
        <v>17</v>
      </c>
      <c r="F65" s="29">
        <v>44</v>
      </c>
      <c r="G65" s="20"/>
      <c r="H65" s="20">
        <f t="shared" si="4"/>
        <v>0</v>
      </c>
    </row>
    <row r="66" spans="3:12" s="16" customFormat="1" ht="27" x14ac:dyDescent="0.2">
      <c r="C66" s="33">
        <v>5.18</v>
      </c>
      <c r="D66" s="21" t="s">
        <v>68</v>
      </c>
      <c r="E66" s="18" t="s">
        <v>17</v>
      </c>
      <c r="F66" s="29">
        <v>121</v>
      </c>
      <c r="G66" s="20"/>
      <c r="H66" s="20">
        <f t="shared" si="4"/>
        <v>0</v>
      </c>
    </row>
    <row r="67" spans="3:12" s="16" customFormat="1" x14ac:dyDescent="0.2">
      <c r="C67" s="33">
        <v>5.19</v>
      </c>
      <c r="D67" s="21" t="s">
        <v>69</v>
      </c>
      <c r="E67" s="18" t="s">
        <v>12</v>
      </c>
      <c r="F67" s="29">
        <v>90</v>
      </c>
      <c r="G67" s="20"/>
      <c r="H67" s="20">
        <f t="shared" si="4"/>
        <v>0</v>
      </c>
    </row>
    <row r="68" spans="3:12" s="16" customFormat="1" x14ac:dyDescent="0.2">
      <c r="C68" s="33">
        <v>5.2</v>
      </c>
      <c r="D68" s="21" t="s">
        <v>70</v>
      </c>
      <c r="E68" s="18" t="s">
        <v>71</v>
      </c>
      <c r="F68" s="29">
        <v>60</v>
      </c>
      <c r="G68" s="20"/>
      <c r="H68" s="20">
        <f t="shared" si="4"/>
        <v>0</v>
      </c>
    </row>
    <row r="69" spans="3:12" s="16" customFormat="1" ht="40.5" x14ac:dyDescent="0.2">
      <c r="C69" s="33">
        <v>5.21</v>
      </c>
      <c r="D69" s="21" t="s">
        <v>72</v>
      </c>
      <c r="E69" s="18" t="s">
        <v>23</v>
      </c>
      <c r="F69" s="29">
        <v>12.100000000000001</v>
      </c>
      <c r="G69" s="20"/>
      <c r="H69" s="20">
        <f t="shared" si="4"/>
        <v>0</v>
      </c>
    </row>
    <row r="70" spans="3:12" s="16" customFormat="1" ht="27" x14ac:dyDescent="0.2">
      <c r="C70" s="33">
        <v>5.22</v>
      </c>
      <c r="D70" s="21" t="s">
        <v>73</v>
      </c>
      <c r="E70" s="18" t="s">
        <v>17</v>
      </c>
      <c r="F70" s="29">
        <v>121</v>
      </c>
      <c r="G70" s="20"/>
      <c r="H70" s="20">
        <f t="shared" si="4"/>
        <v>0</v>
      </c>
    </row>
    <row r="71" spans="3:12" s="16" customFormat="1" ht="27" x14ac:dyDescent="0.2">
      <c r="C71" s="33">
        <v>5.2329999999999997</v>
      </c>
      <c r="D71" s="21" t="s">
        <v>74</v>
      </c>
      <c r="E71" s="18" t="s">
        <v>17</v>
      </c>
      <c r="F71" s="29">
        <v>10</v>
      </c>
      <c r="G71" s="20"/>
      <c r="H71" s="20">
        <f t="shared" si="4"/>
        <v>0</v>
      </c>
    </row>
    <row r="72" spans="3:12" s="16" customFormat="1" x14ac:dyDescent="0.2">
      <c r="C72" s="33">
        <v>5.24</v>
      </c>
      <c r="D72" s="21" t="s">
        <v>75</v>
      </c>
      <c r="E72" s="18" t="s">
        <v>76</v>
      </c>
      <c r="F72" s="29">
        <v>1</v>
      </c>
      <c r="G72" s="20"/>
      <c r="H72" s="20">
        <f t="shared" si="4"/>
        <v>0</v>
      </c>
    </row>
    <row r="73" spans="3:12" s="16" customFormat="1" ht="5.0999999999999996" customHeight="1" thickBot="1" x14ac:dyDescent="0.25">
      <c r="C73" s="22"/>
      <c r="D73" s="23"/>
      <c r="E73" s="23"/>
      <c r="F73" s="23"/>
      <c r="G73" s="23"/>
      <c r="H73" s="34"/>
    </row>
    <row r="74" spans="3:12" s="16" customFormat="1" ht="20.100000000000001" customHeight="1" thickBot="1" x14ac:dyDescent="0.25">
      <c r="C74" s="10">
        <v>6</v>
      </c>
      <c r="D74" s="11" t="s">
        <v>77</v>
      </c>
      <c r="E74" s="12"/>
      <c r="F74" s="13"/>
      <c r="G74" s="14"/>
      <c r="H74" s="14"/>
      <c r="I74" s="7">
        <f>+H76+H77+H78+H79</f>
        <v>0</v>
      </c>
      <c r="J74" s="15" t="e">
        <f>+I74/$I$87</f>
        <v>#DIV/0!</v>
      </c>
      <c r="L74" s="17"/>
    </row>
    <row r="75" spans="3:12" s="16" customFormat="1" ht="5.0999999999999996" customHeight="1" x14ac:dyDescent="0.2">
      <c r="C75" s="32"/>
      <c r="D75" s="27"/>
      <c r="E75" s="27"/>
      <c r="F75" s="27"/>
      <c r="G75" s="27"/>
      <c r="H75" s="27"/>
    </row>
    <row r="76" spans="3:12" s="16" customFormat="1" ht="15.95" customHeight="1" x14ac:dyDescent="0.2">
      <c r="C76" s="18">
        <v>6.01</v>
      </c>
      <c r="D76" s="16" t="s">
        <v>78</v>
      </c>
      <c r="E76" s="18" t="s">
        <v>79</v>
      </c>
      <c r="F76" s="35">
        <f>+'[1]6. SEÑALIZACION Y SEGURIDAD'!O40</f>
        <v>1350</v>
      </c>
      <c r="G76" s="36"/>
      <c r="H76" s="37">
        <f>+F76*G76</f>
        <v>0</v>
      </c>
    </row>
    <row r="77" spans="3:12" s="16" customFormat="1" ht="15.95" customHeight="1" x14ac:dyDescent="0.2">
      <c r="C77" s="18">
        <v>6.02</v>
      </c>
      <c r="D77" s="16" t="s">
        <v>80</v>
      </c>
      <c r="E77" s="18" t="s">
        <v>17</v>
      </c>
      <c r="F77" s="35">
        <f>+'[1]6. SEÑALIZACION Y SEGURIDAD'!O77</f>
        <v>202.5</v>
      </c>
      <c r="G77" s="36"/>
      <c r="H77" s="37">
        <f t="shared" ref="H77:H79" si="5">+F77*G77</f>
        <v>0</v>
      </c>
    </row>
    <row r="78" spans="3:12" s="16" customFormat="1" ht="30" customHeight="1" x14ac:dyDescent="0.2">
      <c r="C78" s="18">
        <v>6.03</v>
      </c>
      <c r="D78" s="21" t="s">
        <v>81</v>
      </c>
      <c r="E78" s="18" t="s">
        <v>63</v>
      </c>
      <c r="F78" s="35">
        <f>+'[1]6. SEÑALIZACION Y SEGURIDAD'!O117</f>
        <v>2700</v>
      </c>
      <c r="G78" s="36"/>
      <c r="H78" s="37">
        <f t="shared" si="5"/>
        <v>0</v>
      </c>
    </row>
    <row r="79" spans="3:12" s="16" customFormat="1" ht="31.5" customHeight="1" x14ac:dyDescent="0.2">
      <c r="C79" s="18">
        <v>6.04</v>
      </c>
      <c r="D79" s="21" t="s">
        <v>82</v>
      </c>
      <c r="E79" s="18" t="s">
        <v>63</v>
      </c>
      <c r="F79" s="35">
        <f>+'[1]6. SEÑALIZACION Y SEGURIDAD'!O157</f>
        <v>38</v>
      </c>
      <c r="G79" s="36"/>
      <c r="H79" s="37">
        <f t="shared" si="5"/>
        <v>0</v>
      </c>
    </row>
    <row r="80" spans="3:12" s="16" customFormat="1" ht="15.95" hidden="1" customHeight="1" x14ac:dyDescent="0.2">
      <c r="C80" s="18"/>
      <c r="E80" s="18"/>
      <c r="F80" s="35"/>
      <c r="G80" s="38"/>
      <c r="H80" s="37"/>
    </row>
    <row r="81" spans="3:12" s="16" customFormat="1" ht="5.0999999999999996" customHeight="1" thickBot="1" x14ac:dyDescent="0.25">
      <c r="C81" s="39"/>
      <c r="H81" s="40"/>
    </row>
    <row r="82" spans="3:12" s="16" customFormat="1" ht="20.100000000000001" customHeight="1" thickBot="1" x14ac:dyDescent="0.25">
      <c r="C82" s="10">
        <v>7</v>
      </c>
      <c r="D82" s="11" t="s">
        <v>83</v>
      </c>
      <c r="E82" s="12"/>
      <c r="F82" s="13"/>
      <c r="G82" s="14"/>
      <c r="H82" s="14"/>
      <c r="I82" s="7">
        <f>SUM(H83:H85)</f>
        <v>0</v>
      </c>
      <c r="J82" s="15" t="e">
        <f>+I82/$I$87</f>
        <v>#DIV/0!</v>
      </c>
      <c r="L82" s="17"/>
    </row>
    <row r="83" spans="3:12" ht="5.0999999999999996" customHeight="1" x14ac:dyDescent="0.25">
      <c r="C83" s="41"/>
      <c r="D83" s="42"/>
      <c r="E83" s="43"/>
      <c r="F83" s="43"/>
      <c r="G83" s="43"/>
      <c r="H83" s="43"/>
    </row>
    <row r="84" spans="3:12" s="16" customFormat="1" ht="45.75" customHeight="1" x14ac:dyDescent="0.2">
      <c r="C84" s="44">
        <v>7.01</v>
      </c>
      <c r="D84" s="21" t="s">
        <v>84</v>
      </c>
      <c r="E84" s="44" t="s">
        <v>85</v>
      </c>
      <c r="F84" s="35">
        <f>+'[1]7. TRANSPORTES'!O40</f>
        <v>41569.5</v>
      </c>
      <c r="G84" s="45"/>
      <c r="H84" s="37">
        <f t="shared" ref="H84:H85" si="6">+F84*G84</f>
        <v>0</v>
      </c>
    </row>
    <row r="85" spans="3:12" s="16" customFormat="1" ht="26.25" customHeight="1" x14ac:dyDescent="0.2">
      <c r="C85" s="18">
        <v>7.02</v>
      </c>
      <c r="D85" s="21" t="s">
        <v>86</v>
      </c>
      <c r="E85" s="18" t="s">
        <v>85</v>
      </c>
      <c r="F85" s="16">
        <f>+'[1]7. TRANSPORTES'!O79</f>
        <v>419.6</v>
      </c>
      <c r="G85" s="36"/>
      <c r="H85" s="37">
        <f t="shared" si="6"/>
        <v>0</v>
      </c>
    </row>
    <row r="86" spans="3:12" s="16" customFormat="1" ht="5.0999999999999996" customHeight="1" x14ac:dyDescent="0.2">
      <c r="C86" s="18"/>
      <c r="D86" s="21"/>
      <c r="G86" s="36"/>
      <c r="H86" s="37"/>
    </row>
    <row r="87" spans="3:12" s="16" customFormat="1" ht="20.100000000000001" customHeight="1" x14ac:dyDescent="0.2">
      <c r="C87" s="46" t="s">
        <v>87</v>
      </c>
      <c r="D87" s="46"/>
      <c r="E87" s="46"/>
      <c r="F87" s="46"/>
      <c r="G87" s="46"/>
      <c r="H87" s="46"/>
      <c r="I87" s="47">
        <f>SUM(I8:I85)</f>
        <v>0</v>
      </c>
      <c r="J87" s="48" t="e">
        <f>SUM(J8:J85)</f>
        <v>#DIV/0!</v>
      </c>
      <c r="L87" s="17"/>
    </row>
    <row r="88" spans="3:12" s="16" customFormat="1" ht="20.100000000000001" customHeight="1" x14ac:dyDescent="0.2">
      <c r="C88" s="49" t="s">
        <v>88</v>
      </c>
      <c r="D88" s="49"/>
      <c r="E88" s="49"/>
      <c r="F88" s="50">
        <v>0.23</v>
      </c>
      <c r="G88" s="50"/>
      <c r="I88" s="36">
        <f>ROUND(I87*F88,2)</f>
        <v>0</v>
      </c>
    </row>
    <row r="89" spans="3:12" s="16" customFormat="1" ht="20.100000000000001" customHeight="1" x14ac:dyDescent="0.2">
      <c r="C89" s="49" t="s">
        <v>89</v>
      </c>
      <c r="D89" s="49"/>
      <c r="E89" s="49"/>
      <c r="F89" s="50">
        <v>0.02</v>
      </c>
      <c r="G89" s="50"/>
      <c r="I89" s="36">
        <f>ROUND(I87*F89,2)</f>
        <v>0</v>
      </c>
    </row>
    <row r="90" spans="3:12" s="16" customFormat="1" ht="20.100000000000001" customHeight="1" x14ac:dyDescent="0.2">
      <c r="C90" s="49" t="s">
        <v>90</v>
      </c>
      <c r="D90" s="49"/>
      <c r="E90" s="49"/>
      <c r="F90" s="50">
        <v>0.05</v>
      </c>
      <c r="G90" s="50"/>
      <c r="I90" s="36">
        <f>ROUND(I87*F90,2)</f>
        <v>0</v>
      </c>
    </row>
    <row r="91" spans="3:12" s="16" customFormat="1" ht="20.100000000000001" customHeight="1" x14ac:dyDescent="0.2">
      <c r="C91" s="51" t="s">
        <v>91</v>
      </c>
      <c r="D91" s="51"/>
      <c r="E91" s="51"/>
      <c r="F91" s="52">
        <v>0.3</v>
      </c>
      <c r="G91" s="52"/>
      <c r="I91" s="53">
        <f>SUM(I88:I90)</f>
        <v>0</v>
      </c>
    </row>
    <row r="92" spans="3:12" s="16" customFormat="1" ht="20.100000000000001" customHeight="1" x14ac:dyDescent="0.2">
      <c r="C92" s="49" t="s">
        <v>92</v>
      </c>
      <c r="D92" s="49"/>
      <c r="E92" s="49"/>
      <c r="F92" s="50">
        <v>0.19</v>
      </c>
      <c r="G92" s="50"/>
      <c r="I92" s="36">
        <f>ROUND(I90*F92,0)</f>
        <v>0</v>
      </c>
    </row>
    <row r="93" spans="3:12" s="16" customFormat="1" ht="20.100000000000001" customHeight="1" x14ac:dyDescent="0.2">
      <c r="C93" s="46" t="s">
        <v>93</v>
      </c>
      <c r="D93" s="46"/>
      <c r="E93" s="46"/>
      <c r="F93" s="46"/>
      <c r="G93" s="46"/>
      <c r="H93" s="46"/>
      <c r="I93" s="54">
        <f>ROUND(+I87+I91+I92,0)</f>
        <v>0</v>
      </c>
    </row>
    <row r="94" spans="3:12" s="16" customFormat="1" ht="20.100000000000001" customHeight="1" x14ac:dyDescent="0.2">
      <c r="C94" s="55" t="s">
        <v>94</v>
      </c>
      <c r="D94" s="55"/>
      <c r="E94" s="55"/>
      <c r="F94" s="55"/>
      <c r="G94" s="55"/>
      <c r="H94" s="56"/>
      <c r="I94" s="57"/>
    </row>
    <row r="95" spans="3:12" s="16" customFormat="1" ht="20.100000000000001" hidden="1" customHeight="1" x14ac:dyDescent="0.2">
      <c r="C95" s="58"/>
      <c r="D95" s="59"/>
      <c r="E95" s="59"/>
      <c r="F95" s="59"/>
      <c r="G95" s="59"/>
      <c r="H95" s="56"/>
      <c r="I95" s="57"/>
    </row>
    <row r="96" spans="3:12" s="16" customFormat="1" ht="20.100000000000001" customHeight="1" x14ac:dyDescent="0.2">
      <c r="C96" s="58" t="s">
        <v>95</v>
      </c>
      <c r="D96" s="58"/>
      <c r="E96" s="58"/>
      <c r="F96" s="58"/>
      <c r="G96" s="58"/>
      <c r="H96" s="56"/>
      <c r="I96" s="57"/>
    </row>
    <row r="97" spans="3:9" s="16" customFormat="1" ht="20.100000000000001" customHeight="1" x14ac:dyDescent="0.2">
      <c r="C97" s="60" t="s">
        <v>96</v>
      </c>
      <c r="D97" s="60"/>
      <c r="E97" s="60"/>
      <c r="F97" s="60"/>
      <c r="G97" s="60"/>
      <c r="H97" s="60"/>
      <c r="I97" s="54">
        <f>SUM(I93:I96)</f>
        <v>0</v>
      </c>
    </row>
  </sheetData>
  <mergeCells count="16">
    <mergeCell ref="C93:H93"/>
    <mergeCell ref="C94:G94"/>
    <mergeCell ref="C97:H97"/>
    <mergeCell ref="C2:J2"/>
    <mergeCell ref="C3:J4"/>
    <mergeCell ref="C90:E90"/>
    <mergeCell ref="F90:G90"/>
    <mergeCell ref="C91:E91"/>
    <mergeCell ref="F91:G91"/>
    <mergeCell ref="C92:E92"/>
    <mergeCell ref="F92:G92"/>
    <mergeCell ref="C87:H87"/>
    <mergeCell ref="C88:E88"/>
    <mergeCell ref="F88:G88"/>
    <mergeCell ref="C89:E89"/>
    <mergeCell ref="F89:G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CLAUDIA ALVAREZ HURTADO</dc:creator>
  <cp:lastModifiedBy>MARIA CLAUDIA ALVAREZ HURTADO</cp:lastModifiedBy>
  <dcterms:created xsi:type="dcterms:W3CDTF">2025-07-30T13:41:26Z</dcterms:created>
  <dcterms:modified xsi:type="dcterms:W3CDTF">2025-07-30T13:44:16Z</dcterms:modified>
</cp:coreProperties>
</file>